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25" windowWidth="19815" windowHeight="7365" activeTab="5"/>
  </bookViews>
  <sheets>
    <sheet name="Rekapitulace stavby" sheetId="1" r:id="rId1"/>
    <sheet name="A - Stavební část" sheetId="2" r:id="rId2"/>
    <sheet name="B - ZTI" sheetId="3" r:id="rId3"/>
    <sheet name="C - Silnoproud" sheetId="4" r:id="rId4"/>
    <sheet name="D - Slaboproud" sheetId="5" r:id="rId5"/>
    <sheet name="E - VRN" sheetId="6" r:id="rId6"/>
  </sheets>
  <definedNames>
    <definedName name="_xlnm._FilterDatabase" localSheetId="1" hidden="1">'A - Stavební část'!$C$100:$K$960</definedName>
    <definedName name="_xlnm._FilterDatabase" localSheetId="2" hidden="1">'B - ZTI'!$C$85:$K$184</definedName>
    <definedName name="_xlnm._FilterDatabase" localSheetId="3" hidden="1">'C - Silnoproud'!$C$79:$K$83</definedName>
    <definedName name="_xlnm._FilterDatabase" localSheetId="4" hidden="1">'D - Slaboproud'!$C$79:$K$83</definedName>
    <definedName name="_xlnm._FilterDatabase" localSheetId="5" hidden="1">'E - VRN'!$C$83:$K$127</definedName>
    <definedName name="_xlnm.Print_Titles" localSheetId="1">'A - Stavební část'!$100:$100</definedName>
    <definedName name="_xlnm.Print_Titles" localSheetId="2">'B - ZTI'!$85:$85</definedName>
    <definedName name="_xlnm.Print_Titles" localSheetId="3">'C - Silnoproud'!$79:$79</definedName>
    <definedName name="_xlnm.Print_Titles" localSheetId="4">'D - Slaboproud'!$79:$79</definedName>
    <definedName name="_xlnm.Print_Titles" localSheetId="5">'E - VRN'!$83:$83</definedName>
    <definedName name="_xlnm.Print_Titles" localSheetId="0">'Rekapitulace stavby'!$52:$52</definedName>
    <definedName name="_xlnm.Print_Area" localSheetId="1">'A - Stavební část'!$C$45:$J$82,'A - Stavební část'!$C$88:$K$960</definedName>
    <definedName name="_xlnm.Print_Area" localSheetId="2">'B - ZTI'!$C$45:$J$67,'B - ZTI'!$C$73:$K$184</definedName>
    <definedName name="_xlnm.Print_Area" localSheetId="3">'C - Silnoproud'!$C$45:$J$61,'C - Silnoproud'!$C$67:$K$83</definedName>
    <definedName name="_xlnm.Print_Area" localSheetId="4">'D - Slaboproud'!$C$45:$J$61,'D - Slaboproud'!$C$67:$K$83</definedName>
    <definedName name="_xlnm.Print_Area" localSheetId="5">'E - VRN'!$C$45:$J$65,'E - VRN'!$C$71:$K$127</definedName>
    <definedName name="_xlnm.Print_Area" localSheetId="0">'Rekapitulace stavby'!$D$4:$AO$36,'Rekapitulace stavby'!$C$42:$AQ$60</definedName>
  </definedNames>
  <calcPr calcId="125725"/>
</workbook>
</file>

<file path=xl/calcChain.xml><?xml version="1.0" encoding="utf-8"?>
<calcChain xmlns="http://schemas.openxmlformats.org/spreadsheetml/2006/main">
  <c r="J37" i="6"/>
  <c r="J36"/>
  <c r="AY59" i="1" s="1"/>
  <c r="J35" i="6"/>
  <c r="AX59" i="1"/>
  <c r="BI123" i="6"/>
  <c r="BH123"/>
  <c r="BG123"/>
  <c r="BF123"/>
  <c r="T123"/>
  <c r="T122" s="1"/>
  <c r="R123"/>
  <c r="R122" s="1"/>
  <c r="P123"/>
  <c r="P122" s="1"/>
  <c r="BK123"/>
  <c r="BK122" s="1"/>
  <c r="J122" s="1"/>
  <c r="J64" s="1"/>
  <c r="J123"/>
  <c r="BE123"/>
  <c r="BI120"/>
  <c r="BH120"/>
  <c r="BG120"/>
  <c r="BF120"/>
  <c r="T120"/>
  <c r="R120"/>
  <c r="P120"/>
  <c r="BK120"/>
  <c r="J120"/>
  <c r="BE120" s="1"/>
  <c r="BI115"/>
  <c r="BH115"/>
  <c r="BG115"/>
  <c r="BF115"/>
  <c r="T115"/>
  <c r="R115"/>
  <c r="P115"/>
  <c r="BK115"/>
  <c r="J115"/>
  <c r="BE115" s="1"/>
  <c r="BI108"/>
  <c r="BH108"/>
  <c r="BG108"/>
  <c r="BF108"/>
  <c r="T108"/>
  <c r="T107" s="1"/>
  <c r="R108"/>
  <c r="R107" s="1"/>
  <c r="P108"/>
  <c r="P107" s="1"/>
  <c r="BK108"/>
  <c r="BK107" s="1"/>
  <c r="J107" s="1"/>
  <c r="J63" s="1"/>
  <c r="J108"/>
  <c r="BE108"/>
  <c r="BI103"/>
  <c r="BH103"/>
  <c r="BG103"/>
  <c r="BF103"/>
  <c r="T103"/>
  <c r="R103"/>
  <c r="P103"/>
  <c r="BK103"/>
  <c r="J103"/>
  <c r="BE103" s="1"/>
  <c r="BI97"/>
  <c r="BH97"/>
  <c r="BG97"/>
  <c r="BF97"/>
  <c r="T97"/>
  <c r="R97"/>
  <c r="P97"/>
  <c r="BK97"/>
  <c r="J97"/>
  <c r="BE97" s="1"/>
  <c r="BI95"/>
  <c r="BH95"/>
  <c r="BG95"/>
  <c r="BF95"/>
  <c r="T95"/>
  <c r="T94" s="1"/>
  <c r="R95"/>
  <c r="R94" s="1"/>
  <c r="P95"/>
  <c r="P94" s="1"/>
  <c r="BK95"/>
  <c r="BK94" s="1"/>
  <c r="J95"/>
  <c r="BE95"/>
  <c r="BI92"/>
  <c r="BH92"/>
  <c r="BG92"/>
  <c r="BF92"/>
  <c r="T92"/>
  <c r="R92"/>
  <c r="P92"/>
  <c r="BK92"/>
  <c r="J92"/>
  <c r="BE92" s="1"/>
  <c r="BI87"/>
  <c r="F37" s="1"/>
  <c r="BD59" i="1" s="1"/>
  <c r="BH87" i="6"/>
  <c r="F36"/>
  <c r="BC59" i="1" s="1"/>
  <c r="BG87" i="6"/>
  <c r="F35" s="1"/>
  <c r="BB59" i="1" s="1"/>
  <c r="BF87" i="6"/>
  <c r="J34"/>
  <c r="AW59" i="1" s="1"/>
  <c r="F34" i="6"/>
  <c r="BA59" i="1" s="1"/>
  <c r="T87" i="6"/>
  <c r="T86" s="1"/>
  <c r="T85" s="1"/>
  <c r="T84" s="1"/>
  <c r="R87"/>
  <c r="R86" s="1"/>
  <c r="R85" s="1"/>
  <c r="R84" s="1"/>
  <c r="P87"/>
  <c r="P86" s="1"/>
  <c r="BK87"/>
  <c r="BK86"/>
  <c r="J86" s="1"/>
  <c r="J61" s="1"/>
  <c r="J87"/>
  <c r="BE87"/>
  <c r="J81"/>
  <c r="J80"/>
  <c r="F78"/>
  <c r="E76"/>
  <c r="J55"/>
  <c r="J54"/>
  <c r="F52"/>
  <c r="E50"/>
  <c r="J18"/>
  <c r="E18"/>
  <c r="F55" s="1"/>
  <c r="F81"/>
  <c r="J17"/>
  <c r="J15"/>
  <c r="E15"/>
  <c r="F54" s="1"/>
  <c r="J14"/>
  <c r="J12"/>
  <c r="J52" s="1"/>
  <c r="E7"/>
  <c r="E48" s="1"/>
  <c r="E74"/>
  <c r="J37" i="5"/>
  <c r="J36"/>
  <c r="AY58" i="1"/>
  <c r="J35" i="5"/>
  <c r="AX58" i="1"/>
  <c r="BI82" i="5"/>
  <c r="F37"/>
  <c r="BD58" i="1" s="1"/>
  <c r="BH82" i="5"/>
  <c r="F36" s="1"/>
  <c r="BC58" i="1" s="1"/>
  <c r="BG82" i="5"/>
  <c r="F35"/>
  <c r="BB58" i="1" s="1"/>
  <c r="BF82" i="5"/>
  <c r="F34" s="1"/>
  <c r="BA58" i="1" s="1"/>
  <c r="T82" i="5"/>
  <c r="T81"/>
  <c r="T80" s="1"/>
  <c r="R82"/>
  <c r="R81" s="1"/>
  <c r="R80" s="1"/>
  <c r="P82"/>
  <c r="P81"/>
  <c r="P80" s="1"/>
  <c r="AU58" i="1" s="1"/>
  <c r="BK82" i="5"/>
  <c r="BK81"/>
  <c r="BK80" s="1"/>
  <c r="J80" s="1"/>
  <c r="J82"/>
  <c r="BE82"/>
  <c r="F33" s="1"/>
  <c r="AZ58" i="1" s="1"/>
  <c r="J77" i="5"/>
  <c r="J76"/>
  <c r="F74"/>
  <c r="E72"/>
  <c r="J55"/>
  <c r="J54"/>
  <c r="F52"/>
  <c r="E50"/>
  <c r="J18"/>
  <c r="E18"/>
  <c r="F55" s="1"/>
  <c r="J17"/>
  <c r="J15"/>
  <c r="E15"/>
  <c r="F54" s="1"/>
  <c r="F76"/>
  <c r="J14"/>
  <c r="J12"/>
  <c r="J52" s="1"/>
  <c r="J74"/>
  <c r="E7"/>
  <c r="E48" s="1"/>
  <c r="J37" i="4"/>
  <c r="J36"/>
  <c r="AY57" i="1" s="1"/>
  <c r="J35" i="4"/>
  <c r="AX57" i="1" s="1"/>
  <c r="BI82" i="4"/>
  <c r="F37" s="1"/>
  <c r="BD57" i="1" s="1"/>
  <c r="BH82" i="4"/>
  <c r="F36"/>
  <c r="BC57" i="1" s="1"/>
  <c r="BG82" i="4"/>
  <c r="F35" s="1"/>
  <c r="BB57" i="1" s="1"/>
  <c r="BF82" i="4"/>
  <c r="J34"/>
  <c r="AW57" i="1" s="1"/>
  <c r="F34" i="4"/>
  <c r="BA57" i="1" s="1"/>
  <c r="T82" i="4"/>
  <c r="T81" s="1"/>
  <c r="T80" s="1"/>
  <c r="R82"/>
  <c r="R81"/>
  <c r="R80" s="1"/>
  <c r="P82"/>
  <c r="P81" s="1"/>
  <c r="P80" s="1"/>
  <c r="AU57" i="1" s="1"/>
  <c r="BK82" i="4"/>
  <c r="BK81" s="1"/>
  <c r="J82"/>
  <c r="BE82" s="1"/>
  <c r="J77"/>
  <c r="J76"/>
  <c r="F74"/>
  <c r="E72"/>
  <c r="J55"/>
  <c r="J54"/>
  <c r="F52"/>
  <c r="E50"/>
  <c r="J18"/>
  <c r="E18"/>
  <c r="F55" s="1"/>
  <c r="F77"/>
  <c r="J17"/>
  <c r="J15"/>
  <c r="E15"/>
  <c r="F76" s="1"/>
  <c r="F54"/>
  <c r="J14"/>
  <c r="J12"/>
  <c r="J74" s="1"/>
  <c r="J52"/>
  <c r="E7"/>
  <c r="E48" s="1"/>
  <c r="E70"/>
  <c r="J37" i="3"/>
  <c r="J36"/>
  <c r="AY56" i="1"/>
  <c r="J35" i="3"/>
  <c r="AX56" i="1"/>
  <c r="BI183" i="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2"/>
  <c r="BH152"/>
  <c r="BG152"/>
  <c r="BF152"/>
  <c r="T152"/>
  <c r="T151"/>
  <c r="R152"/>
  <c r="R151"/>
  <c r="P152"/>
  <c r="P151"/>
  <c r="BK152"/>
  <c r="BK151"/>
  <c r="J151" s="1"/>
  <c r="J66" s="1"/>
  <c r="J152"/>
  <c r="BE152" s="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 s="1"/>
  <c r="J65" s="1"/>
  <c r="J127"/>
  <c r="BE127" s="1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7"/>
  <c r="BH107"/>
  <c r="BG107"/>
  <c r="BF107"/>
  <c r="T107"/>
  <c r="T106"/>
  <c r="T105" s="1"/>
  <c r="R107"/>
  <c r="R106" s="1"/>
  <c r="R105" s="1"/>
  <c r="P107"/>
  <c r="P106"/>
  <c r="P105" s="1"/>
  <c r="BK107"/>
  <c r="BK106" s="1"/>
  <c r="J107"/>
  <c r="BE107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T94"/>
  <c r="R95"/>
  <c r="R94"/>
  <c r="P95"/>
  <c r="P94"/>
  <c r="BK95"/>
  <c r="BK94"/>
  <c r="J94" s="1"/>
  <c r="J62" s="1"/>
  <c r="J95"/>
  <c r="BE95" s="1"/>
  <c r="BI89"/>
  <c r="F37"/>
  <c r="BD56" i="1" s="1"/>
  <c r="BH89" i="3"/>
  <c r="F36" s="1"/>
  <c r="BC56" i="1" s="1"/>
  <c r="BG89" i="3"/>
  <c r="F35"/>
  <c r="BB56" i="1" s="1"/>
  <c r="BF89" i="3"/>
  <c r="F34" s="1"/>
  <c r="BA56" i="1" s="1"/>
  <c r="T89" i="3"/>
  <c r="T88"/>
  <c r="T87" s="1"/>
  <c r="R89"/>
  <c r="R88"/>
  <c r="R87" s="1"/>
  <c r="R86" s="1"/>
  <c r="P89"/>
  <c r="P88"/>
  <c r="P87" s="1"/>
  <c r="BK89"/>
  <c r="BK88" s="1"/>
  <c r="J89"/>
  <c r="BE89" s="1"/>
  <c r="J83"/>
  <c r="J82"/>
  <c r="F80"/>
  <c r="E78"/>
  <c r="J55"/>
  <c r="J54"/>
  <c r="F52"/>
  <c r="E50"/>
  <c r="J18"/>
  <c r="E18"/>
  <c r="F55" s="1"/>
  <c r="J17"/>
  <c r="J15"/>
  <c r="E15"/>
  <c r="F82"/>
  <c r="F54"/>
  <c r="J14"/>
  <c r="J12"/>
  <c r="J80"/>
  <c r="J52"/>
  <c r="E7"/>
  <c r="E48" s="1"/>
  <c r="J37" i="2"/>
  <c r="J36"/>
  <c r="AY55" i="1" s="1"/>
  <c r="J35" i="2"/>
  <c r="AX55" i="1" s="1"/>
  <c r="BI959" i="2"/>
  <c r="BH959"/>
  <c r="BG959"/>
  <c r="BF959"/>
  <c r="T959"/>
  <c r="R959"/>
  <c r="P959"/>
  <c r="BK959"/>
  <c r="J959"/>
  <c r="BE959" s="1"/>
  <c r="BI955"/>
  <c r="BH955"/>
  <c r="BG955"/>
  <c r="BF955"/>
  <c r="T955"/>
  <c r="R955"/>
  <c r="P955"/>
  <c r="BK955"/>
  <c r="J955"/>
  <c r="BE955" s="1"/>
  <c r="BI951"/>
  <c r="BH951"/>
  <c r="BG951"/>
  <c r="BF951"/>
  <c r="T951"/>
  <c r="R951"/>
  <c r="P951"/>
  <c r="BK951"/>
  <c r="J951"/>
  <c r="BE951" s="1"/>
  <c r="BI944"/>
  <c r="BH944"/>
  <c r="BG944"/>
  <c r="BF944"/>
  <c r="T944"/>
  <c r="T943" s="1"/>
  <c r="R944"/>
  <c r="R943" s="1"/>
  <c r="P944"/>
  <c r="P943" s="1"/>
  <c r="BK944"/>
  <c r="BK943" s="1"/>
  <c r="J943" s="1"/>
  <c r="J81" s="1"/>
  <c r="J944"/>
  <c r="BE944"/>
  <c r="BI925"/>
  <c r="BH925"/>
  <c r="BG925"/>
  <c r="BF925"/>
  <c r="T925"/>
  <c r="T924" s="1"/>
  <c r="R925"/>
  <c r="R924" s="1"/>
  <c r="P925"/>
  <c r="P924" s="1"/>
  <c r="BK925"/>
  <c r="BK924" s="1"/>
  <c r="J924" s="1"/>
  <c r="J80" s="1"/>
  <c r="J925"/>
  <c r="BE925"/>
  <c r="BI912"/>
  <c r="BH912"/>
  <c r="BG912"/>
  <c r="BF912"/>
  <c r="T912"/>
  <c r="R912"/>
  <c r="P912"/>
  <c r="BK912"/>
  <c r="J912"/>
  <c r="BE912" s="1"/>
  <c r="BI904"/>
  <c r="BH904"/>
  <c r="BG904"/>
  <c r="BF904"/>
  <c r="T904"/>
  <c r="R904"/>
  <c r="P904"/>
  <c r="BK904"/>
  <c r="J904"/>
  <c r="BE904" s="1"/>
  <c r="BI895"/>
  <c r="BH895"/>
  <c r="BG895"/>
  <c r="BF895"/>
  <c r="T895"/>
  <c r="T894" s="1"/>
  <c r="R895"/>
  <c r="R894" s="1"/>
  <c r="P895"/>
  <c r="P894" s="1"/>
  <c r="BK895"/>
  <c r="BK894" s="1"/>
  <c r="J894" s="1"/>
  <c r="J79" s="1"/>
  <c r="J895"/>
  <c r="BE895"/>
  <c r="BI892"/>
  <c r="BH892"/>
  <c r="BG892"/>
  <c r="BF892"/>
  <c r="T892"/>
  <c r="R892"/>
  <c r="P892"/>
  <c r="BK892"/>
  <c r="J892"/>
  <c r="BE892" s="1"/>
  <c r="BI888"/>
  <c r="BH888"/>
  <c r="BG888"/>
  <c r="BF888"/>
  <c r="T888"/>
  <c r="R888"/>
  <c r="P888"/>
  <c r="BK888"/>
  <c r="J888"/>
  <c r="BE888" s="1"/>
  <c r="BI884"/>
  <c r="BH884"/>
  <c r="BG884"/>
  <c r="BF884"/>
  <c r="T884"/>
  <c r="R884"/>
  <c r="P884"/>
  <c r="BK884"/>
  <c r="J884"/>
  <c r="BE884" s="1"/>
  <c r="BI881"/>
  <c r="BH881"/>
  <c r="BG881"/>
  <c r="BF881"/>
  <c r="T881"/>
  <c r="R881"/>
  <c r="P881"/>
  <c r="BK881"/>
  <c r="J881"/>
  <c r="BE881" s="1"/>
  <c r="BI875"/>
  <c r="BH875"/>
  <c r="BG875"/>
  <c r="BF875"/>
  <c r="T875"/>
  <c r="R875"/>
  <c r="P875"/>
  <c r="BK875"/>
  <c r="J875"/>
  <c r="BE875" s="1"/>
  <c r="BI870"/>
  <c r="BH870"/>
  <c r="BG870"/>
  <c r="BF870"/>
  <c r="T870"/>
  <c r="T869" s="1"/>
  <c r="R870"/>
  <c r="R869" s="1"/>
  <c r="P870"/>
  <c r="P869" s="1"/>
  <c r="BK870"/>
  <c r="BK869" s="1"/>
  <c r="J869" s="1"/>
  <c r="J78" s="1"/>
  <c r="J870"/>
  <c r="BE870"/>
  <c r="BI867"/>
  <c r="BH867"/>
  <c r="BG867"/>
  <c r="BF867"/>
  <c r="T867"/>
  <c r="R867"/>
  <c r="P867"/>
  <c r="BK867"/>
  <c r="J867"/>
  <c r="BE867" s="1"/>
  <c r="BI863"/>
  <c r="BH863"/>
  <c r="BG863"/>
  <c r="BF863"/>
  <c r="T863"/>
  <c r="R863"/>
  <c r="P863"/>
  <c r="BK863"/>
  <c r="J863"/>
  <c r="BE863" s="1"/>
  <c r="BI852"/>
  <c r="BH852"/>
  <c r="BG852"/>
  <c r="BF852"/>
  <c r="T852"/>
  <c r="R852"/>
  <c r="P852"/>
  <c r="BK852"/>
  <c r="J852"/>
  <c r="BE852" s="1"/>
  <c r="BI847"/>
  <c r="BH847"/>
  <c r="BG847"/>
  <c r="BF847"/>
  <c r="T847"/>
  <c r="R847"/>
  <c r="P847"/>
  <c r="BK847"/>
  <c r="J847"/>
  <c r="BE847" s="1"/>
  <c r="BI843"/>
  <c r="BH843"/>
  <c r="BG843"/>
  <c r="BF843"/>
  <c r="T843"/>
  <c r="R843"/>
  <c r="P843"/>
  <c r="BK843"/>
  <c r="J843"/>
  <c r="BE843" s="1"/>
  <c r="BI839"/>
  <c r="BH839"/>
  <c r="BG839"/>
  <c r="BF839"/>
  <c r="T839"/>
  <c r="R839"/>
  <c r="P839"/>
  <c r="BK839"/>
  <c r="J839"/>
  <c r="BE839" s="1"/>
  <c r="BI834"/>
  <c r="BH834"/>
  <c r="BG834"/>
  <c r="BF834"/>
  <c r="T834"/>
  <c r="R834"/>
  <c r="P834"/>
  <c r="BK834"/>
  <c r="J834"/>
  <c r="BE834" s="1"/>
  <c r="BI826"/>
  <c r="BH826"/>
  <c r="BG826"/>
  <c r="BF826"/>
  <c r="T826"/>
  <c r="R826"/>
  <c r="P826"/>
  <c r="BK826"/>
  <c r="J826"/>
  <c r="BE826" s="1"/>
  <c r="BI813"/>
  <c r="BH813"/>
  <c r="BG813"/>
  <c r="BF813"/>
  <c r="T813"/>
  <c r="R813"/>
  <c r="P813"/>
  <c r="BK813"/>
  <c r="J813"/>
  <c r="BE813" s="1"/>
  <c r="BI811"/>
  <c r="BH811"/>
  <c r="BG811"/>
  <c r="BF811"/>
  <c r="T811"/>
  <c r="R811"/>
  <c r="P811"/>
  <c r="BK811"/>
  <c r="J811"/>
  <c r="BE811" s="1"/>
  <c r="BI803"/>
  <c r="BH803"/>
  <c r="BG803"/>
  <c r="BF803"/>
  <c r="T803"/>
  <c r="R803"/>
  <c r="P803"/>
  <c r="BK803"/>
  <c r="J803"/>
  <c r="BE803" s="1"/>
  <c r="BI801"/>
  <c r="BH801"/>
  <c r="BG801"/>
  <c r="BF801"/>
  <c r="T801"/>
  <c r="R801"/>
  <c r="P801"/>
  <c r="BK801"/>
  <c r="J801"/>
  <c r="BE801" s="1"/>
  <c r="BI794"/>
  <c r="BH794"/>
  <c r="BG794"/>
  <c r="BF794"/>
  <c r="T794"/>
  <c r="T793" s="1"/>
  <c r="R794"/>
  <c r="R793" s="1"/>
  <c r="P794"/>
  <c r="P793" s="1"/>
  <c r="BK794"/>
  <c r="BK793" s="1"/>
  <c r="J793" s="1"/>
  <c r="J77" s="1"/>
  <c r="J794"/>
  <c r="BE794"/>
  <c r="BI791"/>
  <c r="BH791"/>
  <c r="BG791"/>
  <c r="BF791"/>
  <c r="T791"/>
  <c r="R791"/>
  <c r="P791"/>
  <c r="BK791"/>
  <c r="J791"/>
  <c r="BE791" s="1"/>
  <c r="BI786"/>
  <c r="BH786"/>
  <c r="BG786"/>
  <c r="BF786"/>
  <c r="T786"/>
  <c r="R786"/>
  <c r="P786"/>
  <c r="BK786"/>
  <c r="J786"/>
  <c r="BE786" s="1"/>
  <c r="BI784"/>
  <c r="BH784"/>
  <c r="BG784"/>
  <c r="BF784"/>
  <c r="T784"/>
  <c r="R784"/>
  <c r="P784"/>
  <c r="BK784"/>
  <c r="J784"/>
  <c r="BE784" s="1"/>
  <c r="BI779"/>
  <c r="BH779"/>
  <c r="BG779"/>
  <c r="BF779"/>
  <c r="T779"/>
  <c r="R779"/>
  <c r="P779"/>
  <c r="BK779"/>
  <c r="J779"/>
  <c r="BE779" s="1"/>
  <c r="BI774"/>
  <c r="BH774"/>
  <c r="BG774"/>
  <c r="BF774"/>
  <c r="T774"/>
  <c r="R774"/>
  <c r="P774"/>
  <c r="BK774"/>
  <c r="J774"/>
  <c r="BE774" s="1"/>
  <c r="BI769"/>
  <c r="BH769"/>
  <c r="BG769"/>
  <c r="BF769"/>
  <c r="T769"/>
  <c r="R769"/>
  <c r="P769"/>
  <c r="BK769"/>
  <c r="J769"/>
  <c r="BE769" s="1"/>
  <c r="BI764"/>
  <c r="BH764"/>
  <c r="BG764"/>
  <c r="BF764"/>
  <c r="T764"/>
  <c r="R764"/>
  <c r="P764"/>
  <c r="BK764"/>
  <c r="J764"/>
  <c r="BE764" s="1"/>
  <c r="BI762"/>
  <c r="BH762"/>
  <c r="BG762"/>
  <c r="BF762"/>
  <c r="T762"/>
  <c r="R762"/>
  <c r="P762"/>
  <c r="BK762"/>
  <c r="J762"/>
  <c r="BE762" s="1"/>
  <c r="BI760"/>
  <c r="BH760"/>
  <c r="BG760"/>
  <c r="BF760"/>
  <c r="T760"/>
  <c r="R760"/>
  <c r="P760"/>
  <c r="BK760"/>
  <c r="J760"/>
  <c r="BE760" s="1"/>
  <c r="BI751"/>
  <c r="BH751"/>
  <c r="BG751"/>
  <c r="BF751"/>
  <c r="T751"/>
  <c r="R751"/>
  <c r="P751"/>
  <c r="BK751"/>
  <c r="J751"/>
  <c r="BE751" s="1"/>
  <c r="BI747"/>
  <c r="BH747"/>
  <c r="BG747"/>
  <c r="BF747"/>
  <c r="T747"/>
  <c r="T746" s="1"/>
  <c r="R747"/>
  <c r="R746" s="1"/>
  <c r="P747"/>
  <c r="P746" s="1"/>
  <c r="BK747"/>
  <c r="BK746" s="1"/>
  <c r="J746" s="1"/>
  <c r="J76" s="1"/>
  <c r="J747"/>
  <c r="BE747"/>
  <c r="BI744"/>
  <c r="BH744"/>
  <c r="BG744"/>
  <c r="BF744"/>
  <c r="T744"/>
  <c r="R744"/>
  <c r="P744"/>
  <c r="BK744"/>
  <c r="J744"/>
  <c r="BE744" s="1"/>
  <c r="BI739"/>
  <c r="BH739"/>
  <c r="BG739"/>
  <c r="BF739"/>
  <c r="T739"/>
  <c r="R739"/>
  <c r="P739"/>
  <c r="BK739"/>
  <c r="J739"/>
  <c r="BE739" s="1"/>
  <c r="BI737"/>
  <c r="BH737"/>
  <c r="BG737"/>
  <c r="BF737"/>
  <c r="T737"/>
  <c r="R737"/>
  <c r="P737"/>
  <c r="BK737"/>
  <c r="J737"/>
  <c r="BE737" s="1"/>
  <c r="BI732"/>
  <c r="BH732"/>
  <c r="BG732"/>
  <c r="BF732"/>
  <c r="T732"/>
  <c r="R732"/>
  <c r="P732"/>
  <c r="BK732"/>
  <c r="J732"/>
  <c r="BE732" s="1"/>
  <c r="BI727"/>
  <c r="BH727"/>
  <c r="BG727"/>
  <c r="BF727"/>
  <c r="T727"/>
  <c r="R727"/>
  <c r="P727"/>
  <c r="BK727"/>
  <c r="J727"/>
  <c r="BE727" s="1"/>
  <c r="BI722"/>
  <c r="BH722"/>
  <c r="BG722"/>
  <c r="BF722"/>
  <c r="T722"/>
  <c r="R722"/>
  <c r="P722"/>
  <c r="BK722"/>
  <c r="J722"/>
  <c r="BE722" s="1"/>
  <c r="BI720"/>
  <c r="BH720"/>
  <c r="BG720"/>
  <c r="BF720"/>
  <c r="T720"/>
  <c r="R720"/>
  <c r="P720"/>
  <c r="BK720"/>
  <c r="J720"/>
  <c r="BE720" s="1"/>
  <c r="BI718"/>
  <c r="BH718"/>
  <c r="BG718"/>
  <c r="BF718"/>
  <c r="T718"/>
  <c r="R718"/>
  <c r="P718"/>
  <c r="BK718"/>
  <c r="J718"/>
  <c r="BE718" s="1"/>
  <c r="BI716"/>
  <c r="BH716"/>
  <c r="BG716"/>
  <c r="BF716"/>
  <c r="T716"/>
  <c r="R716"/>
  <c r="P716"/>
  <c r="BK716"/>
  <c r="J716"/>
  <c r="BE716" s="1"/>
  <c r="BI712"/>
  <c r="BH712"/>
  <c r="BG712"/>
  <c r="BF712"/>
  <c r="T712"/>
  <c r="T711" s="1"/>
  <c r="R712"/>
  <c r="R711" s="1"/>
  <c r="P712"/>
  <c r="P711" s="1"/>
  <c r="BK712"/>
  <c r="BK711" s="1"/>
  <c r="J711" s="1"/>
  <c r="J75" s="1"/>
  <c r="J712"/>
  <c r="BE712"/>
  <c r="BI709"/>
  <c r="BH709"/>
  <c r="BG709"/>
  <c r="BF709"/>
  <c r="T709"/>
  <c r="R709"/>
  <c r="P709"/>
  <c r="BK709"/>
  <c r="J709"/>
  <c r="BE709" s="1"/>
  <c r="BI702"/>
  <c r="BH702"/>
  <c r="BG702"/>
  <c r="BF702"/>
  <c r="T702"/>
  <c r="R702"/>
  <c r="P702"/>
  <c r="BK702"/>
  <c r="J702"/>
  <c r="BE702" s="1"/>
  <c r="BI698"/>
  <c r="BH698"/>
  <c r="BG698"/>
  <c r="BF698"/>
  <c r="T698"/>
  <c r="R698"/>
  <c r="P698"/>
  <c r="BK698"/>
  <c r="J698"/>
  <c r="BE698"/>
  <c r="BI693"/>
  <c r="BH693"/>
  <c r="BG693"/>
  <c r="BF693"/>
  <c r="T693"/>
  <c r="R693"/>
  <c r="P693"/>
  <c r="BK693"/>
  <c r="J693"/>
  <c r="BE693"/>
  <c r="BI689"/>
  <c r="BH689"/>
  <c r="BG689"/>
  <c r="BF689"/>
  <c r="T689"/>
  <c r="R689"/>
  <c r="P689"/>
  <c r="BK689"/>
  <c r="J689"/>
  <c r="BE689"/>
  <c r="BI678"/>
  <c r="BH678"/>
  <c r="BG678"/>
  <c r="BF678"/>
  <c r="T678"/>
  <c r="R678"/>
  <c r="P678"/>
  <c r="BK678"/>
  <c r="J678"/>
  <c r="BE678"/>
  <c r="BI674"/>
  <c r="BH674"/>
  <c r="BG674"/>
  <c r="BF674"/>
  <c r="T674"/>
  <c r="R674"/>
  <c r="P674"/>
  <c r="BK674"/>
  <c r="J674"/>
  <c r="BE674"/>
  <c r="BI670"/>
  <c r="BH670"/>
  <c r="BG670"/>
  <c r="BF670"/>
  <c r="T670"/>
  <c r="R670"/>
  <c r="P670"/>
  <c r="BK670"/>
  <c r="J670"/>
  <c r="BE670"/>
  <c r="BI662"/>
  <c r="BH662"/>
  <c r="BG662"/>
  <c r="BF662"/>
  <c r="T662"/>
  <c r="R662"/>
  <c r="P662"/>
  <c r="BK662"/>
  <c r="J662"/>
  <c r="BE662"/>
  <c r="BI658"/>
  <c r="BH658"/>
  <c r="BG658"/>
  <c r="BF658"/>
  <c r="T658"/>
  <c r="R658"/>
  <c r="P658"/>
  <c r="BK658"/>
  <c r="J658"/>
  <c r="BE658"/>
  <c r="BI650"/>
  <c r="BH650"/>
  <c r="BG650"/>
  <c r="BF650"/>
  <c r="T650"/>
  <c r="R650"/>
  <c r="P650"/>
  <c r="BK650"/>
  <c r="J650"/>
  <c r="BE650"/>
  <c r="BI642"/>
  <c r="BH642"/>
  <c r="BG642"/>
  <c r="BF642"/>
  <c r="T642"/>
  <c r="R642"/>
  <c r="P642"/>
  <c r="BK642"/>
  <c r="J642"/>
  <c r="BE642"/>
  <c r="BI635"/>
  <c r="BH635"/>
  <c r="BG635"/>
  <c r="BF635"/>
  <c r="T635"/>
  <c r="R635"/>
  <c r="P635"/>
  <c r="BK635"/>
  <c r="J635"/>
  <c r="BE635"/>
  <c r="BI630"/>
  <c r="BH630"/>
  <c r="BG630"/>
  <c r="BF630"/>
  <c r="T630"/>
  <c r="R630"/>
  <c r="P630"/>
  <c r="BK630"/>
  <c r="J630"/>
  <c r="BE630"/>
  <c r="BI626"/>
  <c r="BH626"/>
  <c r="BG626"/>
  <c r="BF626"/>
  <c r="T626"/>
  <c r="T625"/>
  <c r="R626"/>
  <c r="R625"/>
  <c r="P626"/>
  <c r="P625"/>
  <c r="BK626"/>
  <c r="BK625"/>
  <c r="J625" s="1"/>
  <c r="J74" s="1"/>
  <c r="J626"/>
  <c r="BE626" s="1"/>
  <c r="BI623"/>
  <c r="BH623"/>
  <c r="BG623"/>
  <c r="BF623"/>
  <c r="T623"/>
  <c r="R623"/>
  <c r="P623"/>
  <c r="BK623"/>
  <c r="J623"/>
  <c r="BE623"/>
  <c r="BI619"/>
  <c r="BH619"/>
  <c r="BG619"/>
  <c r="BF619"/>
  <c r="T619"/>
  <c r="R619"/>
  <c r="P619"/>
  <c r="BK619"/>
  <c r="J619"/>
  <c r="BE619"/>
  <c r="BI615"/>
  <c r="BH615"/>
  <c r="BG615"/>
  <c r="BF615"/>
  <c r="T615"/>
  <c r="R615"/>
  <c r="P615"/>
  <c r="BK615"/>
  <c r="J615"/>
  <c r="BE615"/>
  <c r="BI613"/>
  <c r="BH613"/>
  <c r="BG613"/>
  <c r="BF613"/>
  <c r="T613"/>
  <c r="R613"/>
  <c r="P613"/>
  <c r="BK613"/>
  <c r="J613"/>
  <c r="BE613"/>
  <c r="BI608"/>
  <c r="BH608"/>
  <c r="BG608"/>
  <c r="BF608"/>
  <c r="T608"/>
  <c r="R608"/>
  <c r="P608"/>
  <c r="BK608"/>
  <c r="J608"/>
  <c r="BE608"/>
  <c r="BI606"/>
  <c r="BH606"/>
  <c r="BG606"/>
  <c r="BF606"/>
  <c r="T606"/>
  <c r="R606"/>
  <c r="P606"/>
  <c r="BK606"/>
  <c r="J606"/>
  <c r="BE606"/>
  <c r="BI600"/>
  <c r="BH600"/>
  <c r="BG600"/>
  <c r="BF600"/>
  <c r="T600"/>
  <c r="R600"/>
  <c r="P600"/>
  <c r="BK600"/>
  <c r="J600"/>
  <c r="BE600"/>
  <c r="BI595"/>
  <c r="BH595"/>
  <c r="BG595"/>
  <c r="BF595"/>
  <c r="T595"/>
  <c r="R595"/>
  <c r="P595"/>
  <c r="BK595"/>
  <c r="J595"/>
  <c r="BE595"/>
  <c r="BI593"/>
  <c r="BH593"/>
  <c r="BG593"/>
  <c r="BF593"/>
  <c r="T593"/>
  <c r="R593"/>
  <c r="P593"/>
  <c r="BK593"/>
  <c r="J593"/>
  <c r="BE593"/>
  <c r="BI587"/>
  <c r="BH587"/>
  <c r="BG587"/>
  <c r="BF587"/>
  <c r="T587"/>
  <c r="T586"/>
  <c r="R587"/>
  <c r="R586"/>
  <c r="P587"/>
  <c r="P586"/>
  <c r="BK587"/>
  <c r="BK586"/>
  <c r="J586" s="1"/>
  <c r="J73" s="1"/>
  <c r="J587"/>
  <c r="BE587" s="1"/>
  <c r="BI584"/>
  <c r="BH584"/>
  <c r="BG584"/>
  <c r="BF584"/>
  <c r="T584"/>
  <c r="R584"/>
  <c r="P584"/>
  <c r="BK584"/>
  <c r="J584"/>
  <c r="BE584"/>
  <c r="BI580"/>
  <c r="BH580"/>
  <c r="BG580"/>
  <c r="BF580"/>
  <c r="T580"/>
  <c r="R580"/>
  <c r="P580"/>
  <c r="BK580"/>
  <c r="J580"/>
  <c r="BE580"/>
  <c r="BI576"/>
  <c r="BH576"/>
  <c r="BG576"/>
  <c r="BF576"/>
  <c r="T576"/>
  <c r="R576"/>
  <c r="P576"/>
  <c r="BK576"/>
  <c r="J576"/>
  <c r="BE576"/>
  <c r="BI574"/>
  <c r="BH574"/>
  <c r="BG574"/>
  <c r="BF574"/>
  <c r="T574"/>
  <c r="R574"/>
  <c r="P574"/>
  <c r="BK574"/>
  <c r="J574"/>
  <c r="BE574"/>
  <c r="BI572"/>
  <c r="BH572"/>
  <c r="BG572"/>
  <c r="BF572"/>
  <c r="T572"/>
  <c r="R572"/>
  <c r="P572"/>
  <c r="BK572"/>
  <c r="J572"/>
  <c r="BE572"/>
  <c r="BI568"/>
  <c r="BH568"/>
  <c r="BG568"/>
  <c r="BF568"/>
  <c r="T568"/>
  <c r="R568"/>
  <c r="P568"/>
  <c r="BK568"/>
  <c r="J568"/>
  <c r="BE568"/>
  <c r="BI564"/>
  <c r="BH564"/>
  <c r="BG564"/>
  <c r="BF564"/>
  <c r="T564"/>
  <c r="R564"/>
  <c r="P564"/>
  <c r="BK564"/>
  <c r="J564"/>
  <c r="BE564"/>
  <c r="BI560"/>
  <c r="BH560"/>
  <c r="BG560"/>
  <c r="BF560"/>
  <c r="T560"/>
  <c r="R560"/>
  <c r="P560"/>
  <c r="BK560"/>
  <c r="J560"/>
  <c r="BE560"/>
  <c r="BI552"/>
  <c r="BH552"/>
  <c r="BG552"/>
  <c r="BF552"/>
  <c r="T552"/>
  <c r="R552"/>
  <c r="P552"/>
  <c r="BK552"/>
  <c r="J552"/>
  <c r="BE552"/>
  <c r="BI544"/>
  <c r="BH544"/>
  <c r="BG544"/>
  <c r="BF544"/>
  <c r="T544"/>
  <c r="R544"/>
  <c r="P544"/>
  <c r="BK544"/>
  <c r="J544"/>
  <c r="BE544"/>
  <c r="BI532"/>
  <c r="BH532"/>
  <c r="BG532"/>
  <c r="BF532"/>
  <c r="T532"/>
  <c r="R532"/>
  <c r="P532"/>
  <c r="BK532"/>
  <c r="J532"/>
  <c r="BE532"/>
  <c r="BI522"/>
  <c r="BH522"/>
  <c r="BG522"/>
  <c r="BF522"/>
  <c r="T522"/>
  <c r="T521"/>
  <c r="R522"/>
  <c r="R521"/>
  <c r="P522"/>
  <c r="P521"/>
  <c r="BK522"/>
  <c r="BK521"/>
  <c r="J521" s="1"/>
  <c r="J72" s="1"/>
  <c r="J522"/>
  <c r="BE522" s="1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8"/>
  <c r="BH508"/>
  <c r="BG508"/>
  <c r="BF508"/>
  <c r="T508"/>
  <c r="R508"/>
  <c r="P508"/>
  <c r="BK508"/>
  <c r="J508"/>
  <c r="BE508"/>
  <c r="BI506"/>
  <c r="BH506"/>
  <c r="BG506"/>
  <c r="BF506"/>
  <c r="T506"/>
  <c r="R506"/>
  <c r="P506"/>
  <c r="BK506"/>
  <c r="J506"/>
  <c r="BE506"/>
  <c r="BI504"/>
  <c r="BH504"/>
  <c r="BG504"/>
  <c r="BF504"/>
  <c r="T504"/>
  <c r="R504"/>
  <c r="P504"/>
  <c r="BK504"/>
  <c r="J504"/>
  <c r="BE504"/>
  <c r="BI502"/>
  <c r="BH502"/>
  <c r="BG502"/>
  <c r="BF502"/>
  <c r="T502"/>
  <c r="R502"/>
  <c r="P502"/>
  <c r="BK502"/>
  <c r="J502"/>
  <c r="BE502"/>
  <c r="BI498"/>
  <c r="BH498"/>
  <c r="BG498"/>
  <c r="BF498"/>
  <c r="T498"/>
  <c r="R498"/>
  <c r="P498"/>
  <c r="BK498"/>
  <c r="J498"/>
  <c r="BE498"/>
  <c r="BI496"/>
  <c r="BH496"/>
  <c r="BG496"/>
  <c r="BF496"/>
  <c r="T496"/>
  <c r="R496"/>
  <c r="P496"/>
  <c r="BK496"/>
  <c r="J496"/>
  <c r="BE496"/>
  <c r="BI492"/>
  <c r="BH492"/>
  <c r="BG492"/>
  <c r="BF492"/>
  <c r="T492"/>
  <c r="T491"/>
  <c r="R492"/>
  <c r="R491"/>
  <c r="P492"/>
  <c r="P491"/>
  <c r="BK492"/>
  <c r="BK491"/>
  <c r="J491" s="1"/>
  <c r="J71" s="1"/>
  <c r="J492"/>
  <c r="BE492" s="1"/>
  <c r="BI489"/>
  <c r="BH489"/>
  <c r="BG489"/>
  <c r="BF489"/>
  <c r="T489"/>
  <c r="R489"/>
  <c r="P489"/>
  <c r="BK489"/>
  <c r="J489"/>
  <c r="BE489"/>
  <c r="BI482"/>
  <c r="BH482"/>
  <c r="BG482"/>
  <c r="BF482"/>
  <c r="T482"/>
  <c r="R482"/>
  <c r="P482"/>
  <c r="BK482"/>
  <c r="J482"/>
  <c r="BE482"/>
  <c r="BI475"/>
  <c r="BH475"/>
  <c r="BG475"/>
  <c r="BF475"/>
  <c r="T475"/>
  <c r="R475"/>
  <c r="P475"/>
  <c r="BK475"/>
  <c r="J475"/>
  <c r="BE475"/>
  <c r="BI468"/>
  <c r="BH468"/>
  <c r="BG468"/>
  <c r="BF468"/>
  <c r="T468"/>
  <c r="R468"/>
  <c r="P468"/>
  <c r="BK468"/>
  <c r="J468"/>
  <c r="BE468"/>
  <c r="BI462"/>
  <c r="BH462"/>
  <c r="BG462"/>
  <c r="BF462"/>
  <c r="T462"/>
  <c r="R462"/>
  <c r="P462"/>
  <c r="BK462"/>
  <c r="J462"/>
  <c r="BE462"/>
  <c r="BI456"/>
  <c r="BH456"/>
  <c r="BG456"/>
  <c r="BF456"/>
  <c r="T456"/>
  <c r="R456"/>
  <c r="P456"/>
  <c r="BK456"/>
  <c r="J456"/>
  <c r="BE456"/>
  <c r="BI449"/>
  <c r="BH449"/>
  <c r="BG449"/>
  <c r="BF449"/>
  <c r="T449"/>
  <c r="R449"/>
  <c r="P449"/>
  <c r="BK449"/>
  <c r="J449"/>
  <c r="BE449"/>
  <c r="BI444"/>
  <c r="BH444"/>
  <c r="BG444"/>
  <c r="BF444"/>
  <c r="T444"/>
  <c r="R444"/>
  <c r="P444"/>
  <c r="BK444"/>
  <c r="J444"/>
  <c r="BE444"/>
  <c r="BI439"/>
  <c r="BH439"/>
  <c r="BG439"/>
  <c r="BF439"/>
  <c r="T439"/>
  <c r="T438"/>
  <c r="R439"/>
  <c r="R438"/>
  <c r="P439"/>
  <c r="P438"/>
  <c r="BK439"/>
  <c r="BK438"/>
  <c r="J438" s="1"/>
  <c r="J70" s="1"/>
  <c r="J439"/>
  <c r="BE439" s="1"/>
  <c r="BI434"/>
  <c r="BH434"/>
  <c r="BG434"/>
  <c r="BF434"/>
  <c r="T434"/>
  <c r="R434"/>
  <c r="P434"/>
  <c r="BK434"/>
  <c r="J434"/>
  <c r="BE434"/>
  <c r="BI427"/>
  <c r="BH427"/>
  <c r="BG427"/>
  <c r="BF427"/>
  <c r="T427"/>
  <c r="R427"/>
  <c r="P427"/>
  <c r="BK427"/>
  <c r="J427"/>
  <c r="BE427"/>
  <c r="BI423"/>
  <c r="BH423"/>
  <c r="BG423"/>
  <c r="BF423"/>
  <c r="T423"/>
  <c r="R423"/>
  <c r="P423"/>
  <c r="BK423"/>
  <c r="J423"/>
  <c r="BE423"/>
  <c r="BI417"/>
  <c r="BH417"/>
  <c r="BG417"/>
  <c r="BF417"/>
  <c r="T417"/>
  <c r="T416"/>
  <c r="R417"/>
  <c r="R416"/>
  <c r="P417"/>
  <c r="P416"/>
  <c r="BK417"/>
  <c r="BK416"/>
  <c r="J416" s="1"/>
  <c r="J69" s="1"/>
  <c r="J417"/>
  <c r="BE417" s="1"/>
  <c r="BI414"/>
  <c r="BH414"/>
  <c r="BG414"/>
  <c r="BF414"/>
  <c r="T414"/>
  <c r="R414"/>
  <c r="P414"/>
  <c r="BK414"/>
  <c r="J414"/>
  <c r="BE414"/>
  <c r="BI406"/>
  <c r="BH406"/>
  <c r="BG406"/>
  <c r="BF406"/>
  <c r="T406"/>
  <c r="T405"/>
  <c r="T404" s="1"/>
  <c r="R406"/>
  <c r="R405" s="1"/>
  <c r="R404" s="1"/>
  <c r="P406"/>
  <c r="P405"/>
  <c r="BK406"/>
  <c r="BK405" s="1"/>
  <c r="J406"/>
  <c r="BE406"/>
  <c r="BI402"/>
  <c r="BH402"/>
  <c r="BG402"/>
  <c r="BF402"/>
  <c r="T402"/>
  <c r="T401"/>
  <c r="R402"/>
  <c r="R401"/>
  <c r="P402"/>
  <c r="P401"/>
  <c r="BK402"/>
  <c r="BK401"/>
  <c r="J401" s="1"/>
  <c r="J66" s="1"/>
  <c r="J402"/>
  <c r="BE402" s="1"/>
  <c r="BI399"/>
  <c r="BH399"/>
  <c r="BG399"/>
  <c r="BF399"/>
  <c r="T399"/>
  <c r="R399"/>
  <c r="P399"/>
  <c r="BK399"/>
  <c r="J399"/>
  <c r="BE399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T390"/>
  <c r="R391"/>
  <c r="R390"/>
  <c r="P391"/>
  <c r="P390"/>
  <c r="BK391"/>
  <c r="BK390"/>
  <c r="J390" s="1"/>
  <c r="J65" s="1"/>
  <c r="J391"/>
  <c r="BE391" s="1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0"/>
  <c r="BH350"/>
  <c r="BG350"/>
  <c r="BF350"/>
  <c r="T350"/>
  <c r="R350"/>
  <c r="P350"/>
  <c r="BK350"/>
  <c r="J350"/>
  <c r="BE350"/>
  <c r="BI343"/>
  <c r="BH343"/>
  <c r="BG343"/>
  <c r="BF343"/>
  <c r="T343"/>
  <c r="R343"/>
  <c r="P343"/>
  <c r="BK343"/>
  <c r="J343"/>
  <c r="BE343"/>
  <c r="BI338"/>
  <c r="BH338"/>
  <c r="BG338"/>
  <c r="BF338"/>
  <c r="T338"/>
  <c r="R338"/>
  <c r="P338"/>
  <c r="BK338"/>
  <c r="J338"/>
  <c r="BE338"/>
  <c r="BI334"/>
  <c r="BH334"/>
  <c r="BG334"/>
  <c r="BF334"/>
  <c r="T334"/>
  <c r="R334"/>
  <c r="P334"/>
  <c r="BK334"/>
  <c r="J334"/>
  <c r="BE334"/>
  <c r="BI328"/>
  <c r="BH328"/>
  <c r="BG328"/>
  <c r="BF328"/>
  <c r="T328"/>
  <c r="R328"/>
  <c r="P328"/>
  <c r="BK328"/>
  <c r="J328"/>
  <c r="BE328"/>
  <c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301"/>
  <c r="BH301"/>
  <c r="BG301"/>
  <c r="BF301"/>
  <c r="T301"/>
  <c r="R301"/>
  <c r="P301"/>
  <c r="BK301"/>
  <c r="J301"/>
  <c r="BE301"/>
  <c r="BI295"/>
  <c r="BH295"/>
  <c r="BG295"/>
  <c r="BF295"/>
  <c r="T295"/>
  <c r="R295"/>
  <c r="P295"/>
  <c r="BK295"/>
  <c r="J295"/>
  <c r="BE295"/>
  <c r="BI291"/>
  <c r="BH291"/>
  <c r="BG291"/>
  <c r="BF291"/>
  <c r="T291"/>
  <c r="T290"/>
  <c r="R291"/>
  <c r="R290"/>
  <c r="P291"/>
  <c r="P290"/>
  <c r="BK291"/>
  <c r="BK290"/>
  <c r="J290" s="1"/>
  <c r="J64" s="1"/>
  <c r="J291"/>
  <c r="BE291" s="1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1"/>
  <c r="BH271"/>
  <c r="BG271"/>
  <c r="BF271"/>
  <c r="T271"/>
  <c r="R271"/>
  <c r="P271"/>
  <c r="BK271"/>
  <c r="J271"/>
  <c r="BE271"/>
  <c r="BI267"/>
  <c r="BH267"/>
  <c r="BG267"/>
  <c r="BF267"/>
  <c r="T267"/>
  <c r="T266"/>
  <c r="R267"/>
  <c r="R266"/>
  <c r="P267"/>
  <c r="P266"/>
  <c r="BK267"/>
  <c r="BK266"/>
  <c r="J266" s="1"/>
  <c r="J63" s="1"/>
  <c r="J267"/>
  <c r="BE267" s="1"/>
  <c r="BI262"/>
  <c r="BH262"/>
  <c r="BG262"/>
  <c r="BF262"/>
  <c r="T262"/>
  <c r="R262"/>
  <c r="P262"/>
  <c r="BK262"/>
  <c r="J262"/>
  <c r="BE262"/>
  <c r="BI258"/>
  <c r="BH258"/>
  <c r="BG258"/>
  <c r="BF258"/>
  <c r="T258"/>
  <c r="R258"/>
  <c r="P258"/>
  <c r="BK258"/>
  <c r="J258"/>
  <c r="BE258"/>
  <c r="BI246"/>
  <c r="BH246"/>
  <c r="BG246"/>
  <c r="BF246"/>
  <c r="T246"/>
  <c r="R246"/>
  <c r="P246"/>
  <c r="BK246"/>
  <c r="J246"/>
  <c r="BE246"/>
  <c r="BI240"/>
  <c r="BH240"/>
  <c r="BG240"/>
  <c r="BF240"/>
  <c r="T240"/>
  <c r="R240"/>
  <c r="P240"/>
  <c r="BK240"/>
  <c r="J240"/>
  <c r="BE240"/>
  <c r="BI234"/>
  <c r="BH234"/>
  <c r="BG234"/>
  <c r="BF234"/>
  <c r="T234"/>
  <c r="R234"/>
  <c r="P234"/>
  <c r="BK234"/>
  <c r="J234"/>
  <c r="BE234"/>
  <c r="BI212"/>
  <c r="BH212"/>
  <c r="BG212"/>
  <c r="BF212"/>
  <c r="T212"/>
  <c r="R212"/>
  <c r="P212"/>
  <c r="BK212"/>
  <c r="J212"/>
  <c r="BE212"/>
  <c r="BI207"/>
  <c r="BH207"/>
  <c r="BG207"/>
  <c r="BF207"/>
  <c r="T207"/>
  <c r="R207"/>
  <c r="P207"/>
  <c r="BK207"/>
  <c r="J207"/>
  <c r="BE207"/>
  <c r="BI192"/>
  <c r="BH192"/>
  <c r="BG192"/>
  <c r="BF192"/>
  <c r="T192"/>
  <c r="R192"/>
  <c r="P192"/>
  <c r="BK192"/>
  <c r="J192"/>
  <c r="BE192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8"/>
  <c r="BH178"/>
  <c r="BG178"/>
  <c r="BF178"/>
  <c r="T178"/>
  <c r="R178"/>
  <c r="P178"/>
  <c r="BK178"/>
  <c r="J178"/>
  <c r="BE178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49"/>
  <c r="BH149"/>
  <c r="BG149"/>
  <c r="BF149"/>
  <c r="T149"/>
  <c r="R149"/>
  <c r="P149"/>
  <c r="BK149"/>
  <c r="J149"/>
  <c r="BE149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1"/>
  <c r="BH131"/>
  <c r="BG131"/>
  <c r="BF131"/>
  <c r="T131"/>
  <c r="T130"/>
  <c r="R131"/>
  <c r="R130"/>
  <c r="P131"/>
  <c r="P130"/>
  <c r="BK131"/>
  <c r="BK130"/>
  <c r="J130" s="1"/>
  <c r="J62" s="1"/>
  <c r="J131"/>
  <c r="BE131" s="1"/>
  <c r="BI126"/>
  <c r="BH126"/>
  <c r="BG126"/>
  <c r="BF126"/>
  <c r="T126"/>
  <c r="R126"/>
  <c r="P126"/>
  <c r="BK126"/>
  <c r="J126"/>
  <c r="BE126"/>
  <c r="BI119"/>
  <c r="BH119"/>
  <c r="BG119"/>
  <c r="BF119"/>
  <c r="T119"/>
  <c r="R119"/>
  <c r="P119"/>
  <c r="BK119"/>
  <c r="J119"/>
  <c r="BE119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4"/>
  <c r="F37"/>
  <c r="BD55" i="1" s="1"/>
  <c r="BD54" s="1"/>
  <c r="W33" s="1"/>
  <c r="BH104" i="2"/>
  <c r="F36" s="1"/>
  <c r="BC55" i="1" s="1"/>
  <c r="BC54" s="1"/>
  <c r="BG104" i="2"/>
  <c r="F35"/>
  <c r="BB55" i="1" s="1"/>
  <c r="BB54" s="1"/>
  <c r="BF104" i="2"/>
  <c r="J34" s="1"/>
  <c r="AW55" i="1" s="1"/>
  <c r="T104" i="2"/>
  <c r="T103"/>
  <c r="T102" s="1"/>
  <c r="R104"/>
  <c r="R103"/>
  <c r="R102" s="1"/>
  <c r="R101" s="1"/>
  <c r="P104"/>
  <c r="P103"/>
  <c r="P102" s="1"/>
  <c r="BK104"/>
  <c r="BK103" s="1"/>
  <c r="J104"/>
  <c r="BE104" s="1"/>
  <c r="J98"/>
  <c r="J97"/>
  <c r="F95"/>
  <c r="E93"/>
  <c r="J55"/>
  <c r="J54"/>
  <c r="F52"/>
  <c r="E50"/>
  <c r="J18"/>
  <c r="E18"/>
  <c r="F55" s="1"/>
  <c r="J17"/>
  <c r="J15"/>
  <c r="E15"/>
  <c r="F97"/>
  <c r="F54"/>
  <c r="J14"/>
  <c r="J12"/>
  <c r="J95"/>
  <c r="J52"/>
  <c r="E7"/>
  <c r="E48" s="1"/>
  <c r="AS54" i="1"/>
  <c r="L50"/>
  <c r="AM50"/>
  <c r="AM49"/>
  <c r="L49"/>
  <c r="AM47"/>
  <c r="L47"/>
  <c r="L45"/>
  <c r="L44"/>
  <c r="W32" l="1"/>
  <c r="AY54"/>
  <c r="F33" i="4"/>
  <c r="AZ57" i="1" s="1"/>
  <c r="J33" i="4"/>
  <c r="AV57" i="1" s="1"/>
  <c r="AT57" s="1"/>
  <c r="J59" i="5"/>
  <c r="J30"/>
  <c r="P86" i="3"/>
  <c r="AU56" i="1" s="1"/>
  <c r="T86" i="3"/>
  <c r="J33" i="6"/>
  <c r="AV59" i="1" s="1"/>
  <c r="AT59" s="1"/>
  <c r="P85" i="6"/>
  <c r="P84" s="1"/>
  <c r="AU59" i="1" s="1"/>
  <c r="BK102" i="2"/>
  <c r="J103"/>
  <c r="J61" s="1"/>
  <c r="J88" i="3"/>
  <c r="J61" s="1"/>
  <c r="BK87"/>
  <c r="T101" i="2"/>
  <c r="P404"/>
  <c r="P101" s="1"/>
  <c r="AU55" i="1" s="1"/>
  <c r="AU54" s="1"/>
  <c r="F33" i="3"/>
  <c r="AZ56" i="1" s="1"/>
  <c r="J33" i="3"/>
  <c r="AV56" i="1" s="1"/>
  <c r="AX54"/>
  <c r="W31"/>
  <c r="BK404" i="2"/>
  <c r="J404" s="1"/>
  <c r="J67" s="1"/>
  <c r="J405"/>
  <c r="J68" s="1"/>
  <c r="F33"/>
  <c r="AZ55" i="1" s="1"/>
  <c r="J33" i="2"/>
  <c r="AV55" i="1" s="1"/>
  <c r="AT55" s="1"/>
  <c r="BK105" i="3"/>
  <c r="J105" s="1"/>
  <c r="J63" s="1"/>
  <c r="J106"/>
  <c r="J64" s="1"/>
  <c r="BK80" i="4"/>
  <c r="J80" s="1"/>
  <c r="J81"/>
  <c r="J60" s="1"/>
  <c r="J94" i="6"/>
  <c r="J62" s="1"/>
  <c r="BK85"/>
  <c r="J34" i="3"/>
  <c r="AW56" i="1" s="1"/>
  <c r="E70" i="5"/>
  <c r="F77"/>
  <c r="J33"/>
  <c r="AV58" i="1" s="1"/>
  <c r="J81" i="5"/>
  <c r="J60" s="1"/>
  <c r="J34"/>
  <c r="AW58" i="1" s="1"/>
  <c r="J78" i="6"/>
  <c r="F80"/>
  <c r="F33"/>
  <c r="AZ59" i="1" s="1"/>
  <c r="E91" i="2"/>
  <c r="F98"/>
  <c r="F34"/>
  <c r="BA55" i="1" s="1"/>
  <c r="BA54" s="1"/>
  <c r="E76" i="3"/>
  <c r="F83"/>
  <c r="J30" i="4" l="1"/>
  <c r="J59"/>
  <c r="BK86" i="3"/>
  <c r="J86" s="1"/>
  <c r="J87"/>
  <c r="J60" s="1"/>
  <c r="AG58" i="1"/>
  <c r="J39" i="5"/>
  <c r="AW54" i="1"/>
  <c r="AK30" s="1"/>
  <c r="W30"/>
  <c r="BK84" i="6"/>
  <c r="J84" s="1"/>
  <c r="J85"/>
  <c r="J60" s="1"/>
  <c r="BK101" i="2"/>
  <c r="J101" s="1"/>
  <c r="J102"/>
  <c r="J60" s="1"/>
  <c r="AT58" i="1"/>
  <c r="AT56"/>
  <c r="AZ54"/>
  <c r="AG57" l="1"/>
  <c r="AN57" s="1"/>
  <c r="J39" i="4"/>
  <c r="AN58" i="1"/>
  <c r="J30" i="6"/>
  <c r="J59"/>
  <c r="J30" i="3"/>
  <c r="J59"/>
  <c r="AV54" i="1"/>
  <c r="W29"/>
  <c r="J59" i="2"/>
  <c r="J30"/>
  <c r="AG59" i="1" l="1"/>
  <c r="AN59" s="1"/>
  <c r="J39" i="6"/>
  <c r="AK29" i="1"/>
  <c r="AT54"/>
  <c r="J39" i="3"/>
  <c r="AG56" i="1"/>
  <c r="AN56" s="1"/>
  <c r="J39" i="2"/>
  <c r="AG55" i="1"/>
  <c r="AG54" l="1"/>
  <c r="AN55"/>
  <c r="AK26" l="1"/>
  <c r="AK35" s="1"/>
  <c r="AN54"/>
</calcChain>
</file>

<file path=xl/sharedStrings.xml><?xml version="1.0" encoding="utf-8"?>
<sst xmlns="http://schemas.openxmlformats.org/spreadsheetml/2006/main" count="10106" uniqueCount="1453">
  <si>
    <t>Export Komplet</t>
  </si>
  <si>
    <t>VZ</t>
  </si>
  <si>
    <t>2.0</t>
  </si>
  <si>
    <t>ZAMOK</t>
  </si>
  <si>
    <t>False</t>
  </si>
  <si>
    <t>{a2998d69-54bd-4d52-9077-f35a35e0fef4}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</si>
  <si>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</si>
  <si>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</si>
  <si>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</si>
  <si>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</si>
  <si>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</si>
  <si>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</si>
  <si>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</si>
  <si>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</si>
  <si>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TV19-010-1NPzmA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</si>
  <si>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</si>
  <si>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</si>
  <si>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Libušina - 1.NP - Karlovy Vary - Stavební část</t>
  </si>
  <si>
    <t>KSO:</t>
  </si>
  <si>
    <t>801 32</t>
  </si>
  <si>
    <t>CC-CZ:</t>
  </si>
  <si>
    <t>zak.č.9140-25</t>
  </si>
  <si>
    <t>Místo:</t>
  </si>
  <si>
    <t>Karlovy Vary</t>
  </si>
  <si>
    <t>Datum:</t>
  </si>
  <si>
    <t>5. 6. 2019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</si>
  <si>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</si>
  <si>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</si>
  <si>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</si>
  <si>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</si>
  <si>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</si>
  <si>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</si>
  <si>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</si>
  <si>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</si>
  <si>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</si>
  <si>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</si>
  <si>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</si>
  <si>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</si>
  <si>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</si>
  <si>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</si>
  <si>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</si>
  <si>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</si>
  <si>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</si>
  <si>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</si>
  <si>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</si>
  <si>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</si>
  <si>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</si>
  <si>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</si>
  <si>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</si>
  <si>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</si>
  <si>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</si>
  <si>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</si>
  <si>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</si>
  <si>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</si>
  <si>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</si>
  <si>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</si>
  <si>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</si>
  <si>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</si>
  <si>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</si>
  <si>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</si>
  <si>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</si>
  <si>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</si>
  <si>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</si>
  <si>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</si>
  <si>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</si>
  <si>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</si>
  <si>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</si>
  <si>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</si>
  <si>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</si>
  <si>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</si>
  <si>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</si>
  <si>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</si>
  <si>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</si>
  <si>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</si>
  <si>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</si>
  <si>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</si>
  <si>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</si>
  <si>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</si>
  <si>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</si>
  <si>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</si>
  <si>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</si>
  <si>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</si>
  <si>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</si>
  <si>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{2b461d1d-bcff-48ed-9662-e48c7b2685e2}</t>
  </si>
  <si>
    <t>2</t>
  </si>
  <si>
    <t>B</t>
  </si>
  <si>
    <t>ZTI</t>
  </si>
  <si>
    <t>{d37362d6-c994-43db-8313-a3a8de4c7a3f}</t>
  </si>
  <si>
    <t>C</t>
  </si>
  <si>
    <t>Silnoproud</t>
  </si>
  <si>
    <t>{df55723e-96bb-4ce1-986a-a3f92ba41942}</t>
  </si>
  <si>
    <t>Slaboproud</t>
  </si>
  <si>
    <t>{4c245ae3-e4c8-48c0-96cc-2c6da7528569}</t>
  </si>
  <si>
    <t>E</t>
  </si>
  <si>
    <t>VRN</t>
  </si>
  <si>
    <t>{0152ccdf-56de-472b-934b-2674249e399c}</t>
  </si>
  <si>
    <t>KRYCÍ LIST SOUPISU PRACÍ</t>
  </si>
  <si>
    <t>Objekt:</t>
  </si>
  <si>
    <t>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</si>
  <si>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</si>
  <si>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</si>
  <si>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</si>
  <si>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</si>
  <si>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</si>
  <si>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</si>
  <si>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</si>
  <si>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</si>
  <si>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</si>
  <si>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</si>
  <si>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</si>
  <si>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</si>
  <si>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</si>
  <si>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</si>
  <si>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</si>
  <si>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</si>
  <si>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</si>
  <si>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</si>
  <si>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</si>
  <si>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766-01 - Sestava s dřezem - dílna</t>
  </si>
  <si>
    <t xml:space="preserve">    766-02 - Sestava s dřezem - chemie, fyzika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</si>
  <si>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</si>
  <si>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</si>
  <si>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</si>
  <si>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</si>
  <si>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</si>
  <si>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</si>
  <si>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</si>
  <si>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</si>
  <si>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</si>
  <si>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</si>
  <si>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</si>
  <si>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</si>
  <si>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</si>
  <si>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</si>
  <si>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</si>
  <si>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</si>
  <si>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</si>
  <si>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</si>
  <si>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</si>
  <si>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</si>
  <si>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</si>
  <si>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</si>
  <si>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</si>
  <si>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</si>
  <si>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</si>
  <si>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</si>
  <si>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</si>
  <si>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CS ÚRS 2019 01</t>
  </si>
  <si>
    <t>4</t>
  </si>
  <si>
    <t>-36103990</t>
  </si>
  <si>
    <t>PP</t>
  </si>
  <si>
    <t>Válcované nosníky dodatečně osazované do připravených otvorů bez zazdění hlav do č. 12</t>
  </si>
  <si>
    <t>VV</t>
  </si>
  <si>
    <t>překlady - 1.NP - výkres bourání</t>
  </si>
  <si>
    <t>10,0*0,001</t>
  </si>
  <si>
    <t>317234410</t>
  </si>
  <si>
    <t>Vyzdívka mezi nosníky z cihel pálených na MC</t>
  </si>
  <si>
    <t>m3</t>
  </si>
  <si>
    <t>1088419431</t>
  </si>
  <si>
    <t>Vyzdívka mezi nosníky cihlami pálenými na maltu cementovou</t>
  </si>
  <si>
    <t>včetně vyklínování ocel. překladů dodatečně osazených</t>
  </si>
  <si>
    <t>výkres bourání</t>
  </si>
  <si>
    <t>0,05*0,1*4,0*1,1</t>
  </si>
  <si>
    <t>615142012</t>
  </si>
  <si>
    <t>Potažení vnitřních nosníků rabicovým pletivem</t>
  </si>
  <si>
    <t>m2</t>
  </si>
  <si>
    <t>678921808</t>
  </si>
  <si>
    <t>Potažení vnitřních ploch pletivem v ploše nebo pruzích, na plném podkladu rabicovým provizorním přichycením nosníků</t>
  </si>
  <si>
    <t>překlady - dodatečně osazené oc.překlady</t>
  </si>
  <si>
    <t>0,1*0,9+0,15*0,9</t>
  </si>
  <si>
    <t>0,3*1,2*4+0,335</t>
  </si>
  <si>
    <t>Součet</t>
  </si>
  <si>
    <t>612142012</t>
  </si>
  <si>
    <t>Potažení vnitřních stěn rabicovým pletivem</t>
  </si>
  <si>
    <t>-938852495</t>
  </si>
  <si>
    <t>Potažení vnitřních ploch pletivem v ploše nebo pruzích, na plném podkladu rabicovým provizorním přichycením stěn</t>
  </si>
  <si>
    <t>ostění otvorů</t>
  </si>
  <si>
    <t>0,3*2,0*4*2</t>
  </si>
  <si>
    <t>přechod nová příčka x stávající zdivo</t>
  </si>
  <si>
    <t>0,6*4,1*4+0,36</t>
  </si>
  <si>
    <t>5</t>
  </si>
  <si>
    <t>612335301</t>
  </si>
  <si>
    <t>Cementová hladká omítka ostění nebo nadpraží</t>
  </si>
  <si>
    <t>1415233856</t>
  </si>
  <si>
    <t>Cementová omítka ostění nebo nadpraží hladká</t>
  </si>
  <si>
    <t>dle pol.615142012+612142012</t>
  </si>
  <si>
    <t>2,0+15,0</t>
  </si>
  <si>
    <t>6</t>
  </si>
  <si>
    <t>Úpravy povrchů, podlahy a osazování výplní</t>
  </si>
  <si>
    <t>619991011</t>
  </si>
  <si>
    <t>Obalení konstrukcí a prvků fólií přilepenou lepící páskou</t>
  </si>
  <si>
    <t>1590604230</t>
  </si>
  <si>
    <t>Zakrytí vnitřních ploch před znečištěním včetně pozdějšího odkrytí konstrukcí a prvků obalením fólií a přelepením páskou</t>
  </si>
  <si>
    <t>okna</t>
  </si>
  <si>
    <t>1,65*2,7*8+1,4*2,7*3</t>
  </si>
  <si>
    <t>dveře</t>
  </si>
  <si>
    <t>1,97*(0,8*4+0,9+1,2)*2</t>
  </si>
  <si>
    <t>67,8*0,02+0,782</t>
  </si>
  <si>
    <t>7</t>
  </si>
  <si>
    <t>611135001</t>
  </si>
  <si>
    <t>Vyrovnání podkladu vnitřních stropů maltou vápenocementovou tl do 10 mm</t>
  </si>
  <si>
    <t>365447030</t>
  </si>
  <si>
    <t>Vyrovnání nerovností podkladu vnitřních omítaných ploch maltou, tloušťky do 10 mm vápenocementovou stropů</t>
  </si>
  <si>
    <t>začištění povrchů po vybouraných konstrukcích a po provedení rozvodů TZB</t>
  </si>
  <si>
    <t>předpoklad dle TZ - 10% plochy, celková tl. 15 mm</t>
  </si>
  <si>
    <t>185,0*0,1</t>
  </si>
  <si>
    <t>8</t>
  </si>
  <si>
    <t>611135091</t>
  </si>
  <si>
    <t>Příplatek k vyrovnání vnitřních stropů maltou vápenocementovou za každých dalších 5 mm tl</t>
  </si>
  <si>
    <t>1060382448</t>
  </si>
  <si>
    <t>Vyrovnání nerovností podkladu vnitřních omítaných ploch Příplatek k ceně za každých dalších 5 mm tloušťky podkladní vrstvy přes 10 mm maltou vápenocementovou stropů</t>
  </si>
  <si>
    <t>dle pol.611135001</t>
  </si>
  <si>
    <t>18,5</t>
  </si>
  <si>
    <t>9</t>
  </si>
  <si>
    <t>612135001</t>
  </si>
  <si>
    <t>Vyrovnání podkladu vnitřních stěn maltou vápenocementovou tl do 10 mm</t>
  </si>
  <si>
    <t>899681791</t>
  </si>
  <si>
    <t>Vyrovnání nerovností podkladu vnitřních omítaných ploch maltou, tloušťky do 10 mm vápenocementovou stěn</t>
  </si>
  <si>
    <t>stěny</t>
  </si>
  <si>
    <t>m.č.120, 121</t>
  </si>
  <si>
    <t>4,1*(8,7*2+6,9+0,3*8)</t>
  </si>
  <si>
    <t>4,1*(11,6+6,9+0,5+0,3*3)*2</t>
  </si>
  <si>
    <t>-0,8*2,0*3-1,6*2,7*7</t>
  </si>
  <si>
    <t>m.č.119,101,102</t>
  </si>
  <si>
    <t>4,1*(2,8*2+6,9+0,3*2)</t>
  </si>
  <si>
    <t>4,1*(5,4+2,2+0,5+0,3*2)*2</t>
  </si>
  <si>
    <t>4,1*(3,7+2,2+0,3)*2</t>
  </si>
  <si>
    <t>-2,0*0,8-1,6*2,7-1,4*2,7*3</t>
  </si>
  <si>
    <t>0,76</t>
  </si>
  <si>
    <t>Mezisoučet A - 100% plochy</t>
  </si>
  <si>
    <t>z toho 10%</t>
  </si>
  <si>
    <t>397,0*0,1+0,3</t>
  </si>
  <si>
    <t>Mezisoučet B - 10% plochy</t>
  </si>
  <si>
    <t>10</t>
  </si>
  <si>
    <t>612135091</t>
  </si>
  <si>
    <t>Příplatek k vyrovnání vnitřních stěn maltou vápenocementovou za každých dalších 5 mm tl</t>
  </si>
  <si>
    <t>-874120816</t>
  </si>
  <si>
    <t>Vyrovnání nerovností podkladu vnitřních omítaných ploch Příplatek k ceně za každých dalších 5 mm tloušťky podkladní vrstvy přes 10 mm maltou vápenocementovou stěn</t>
  </si>
  <si>
    <t>dle pol.612135001</t>
  </si>
  <si>
    <t>40,0</t>
  </si>
  <si>
    <t>11</t>
  </si>
  <si>
    <t>612321121</t>
  </si>
  <si>
    <t>Vápenocementová omítka hladká jednovrstvá vnitřních stěn nanášená ručně</t>
  </si>
  <si>
    <t>2075665915</t>
  </si>
  <si>
    <t>Omítka vápenocementová vnitřních ploch nanášená ručně jednovrstvá, tloušťky do 10 mm hladká svislých konstrukcí stěn</t>
  </si>
  <si>
    <t>vyrovnání podkladu keramického obkladu VC omítkou tl. 20 mm</t>
  </si>
  <si>
    <t>dle pol.781474117</t>
  </si>
  <si>
    <t>18,0</t>
  </si>
  <si>
    <t>12</t>
  </si>
  <si>
    <t>612321191</t>
  </si>
  <si>
    <t>Příplatek k vápenocementové omítce vnitřních stěn za každých dalších 5 mm tloušťky ručně</t>
  </si>
  <si>
    <t>-915632894</t>
  </si>
  <si>
    <t>Omítka vápenocementová vnitřních ploch nanášená ručně Příplatek k cenám za každých dalších i započatých 5 mm tloušťky omítky přes 10 mm stěn</t>
  </si>
  <si>
    <t>dle pol.612321121</t>
  </si>
  <si>
    <t>18,0*2</t>
  </si>
  <si>
    <t>13</t>
  </si>
  <si>
    <t>611321141</t>
  </si>
  <si>
    <t>Vápenocementová omítka štuková dvouvrstvá vnitřních stropů rovných nanášená ručně</t>
  </si>
  <si>
    <t>1749159184</t>
  </si>
  <si>
    <t>Omítka vápenocementová vnitřních ploch nanášená ručně dvouvrstvá, tloušťky jádrové omítky do 10 mm a tloušťky štuku do 3 mm štuková vodorovných konstrukcí stropů rovných</t>
  </si>
  <si>
    <t>dle TZ oprava stávajících omítek - 20% plochy - celková tl. 20 mm</t>
  </si>
  <si>
    <t>(62,5+82,2)*0,2+0,06</t>
  </si>
  <si>
    <t>14</t>
  </si>
  <si>
    <t>611321191</t>
  </si>
  <si>
    <t>Příplatek k vápenocementové omítce vnitřních stropů za každých dalších 5 mm tloušťky ručně</t>
  </si>
  <si>
    <t>385237301</t>
  </si>
  <si>
    <t>Omítka vápenocementová vnitřních ploch nanášená ručně Příplatek k cenám za každých dalších i započatých 5 mm tloušťky omítky přes 10 mm stropů</t>
  </si>
  <si>
    <t>dle pol.611321141</t>
  </si>
  <si>
    <t>29,0*2</t>
  </si>
  <si>
    <t>612321141</t>
  </si>
  <si>
    <t>Vápenocementová omítka štuková dvouvrstvá vnitřních stěn nanášená ručně</t>
  </si>
  <si>
    <t>198033323</t>
  </si>
  <si>
    <t>Omítka vápenocementová vnitřních ploch nanášená ručně dvouvrstvá, tloušťky jádrové omítky do 10 mm a tloušťky štuku do 3 mm štuková svislých konstrukcí stěn</t>
  </si>
  <si>
    <t>4,1*(11,6*2+6,9+0,3*8)</t>
  </si>
  <si>
    <t>4,1*(8,7+6,9+0,5+0,3*3)*2</t>
  </si>
  <si>
    <t>0,39</t>
  </si>
  <si>
    <t>méně pol.612321121</t>
  </si>
  <si>
    <t>-18,0</t>
  </si>
  <si>
    <t>z toho 20%</t>
  </si>
  <si>
    <t>220,0*0,2</t>
  </si>
  <si>
    <t>Mezisoučet B - 20% plochy</t>
  </si>
  <si>
    <t>16</t>
  </si>
  <si>
    <t>1609095843</t>
  </si>
  <si>
    <t>dle pol.612321141</t>
  </si>
  <si>
    <t>44,0*2</t>
  </si>
  <si>
    <t>17</t>
  </si>
  <si>
    <t>612311131</t>
  </si>
  <si>
    <t>Potažení vnitřních stěn vápenným štukem tloušťky do 3 mm</t>
  </si>
  <si>
    <t>402562791</t>
  </si>
  <si>
    <t>Potažení vnitřních ploch štukem tloušťky do 3 mm svislých konstrukcí stěn</t>
  </si>
  <si>
    <t>dle TZ - nový štuk proveden na cca 50% ploch stěn</t>
  </si>
  <si>
    <t>chodba</t>
  </si>
  <si>
    <t>11,0</t>
  </si>
  <si>
    <t>z toho 50%</t>
  </si>
  <si>
    <t>390,0*0,5</t>
  </si>
  <si>
    <t>Mezisoučet B - 50% plochy</t>
  </si>
  <si>
    <t>18</t>
  </si>
  <si>
    <t>632481213</t>
  </si>
  <si>
    <t>Separační vrstva z PE fólie</t>
  </si>
  <si>
    <t>1837749773</t>
  </si>
  <si>
    <t>Separační vrstva k oddělení podlahových vrstev z polyetylénové fólie</t>
  </si>
  <si>
    <t>podlaha P1 - místnost č.119, 120, 121</t>
  </si>
  <si>
    <t>19,36+62,5+82,2</t>
  </si>
  <si>
    <t>164,0*0,02+0,66</t>
  </si>
  <si>
    <t>19</t>
  </si>
  <si>
    <t>631341115</t>
  </si>
  <si>
    <t>Mazanina tl do 80 mm z betonu lehkého keramického LC 25/28</t>
  </si>
  <si>
    <t>-539723003</t>
  </si>
  <si>
    <t>Mazanina z lehkého keramického betonu tl. přes 50 do 80 mm tř. LC 25/28</t>
  </si>
  <si>
    <t>0,05*(19,36+62,5+82,2)</t>
  </si>
  <si>
    <t>8,203*0,04</t>
  </si>
  <si>
    <t>20</t>
  </si>
  <si>
    <t>642945111</t>
  </si>
  <si>
    <t>Osazování protipožárních nebo protiplynových zárubní dveří jednokřídlových do 2,5 m2</t>
  </si>
  <si>
    <t>kus</t>
  </si>
  <si>
    <t>1015228026</t>
  </si>
  <si>
    <t>Osazování ocelových zárubní protipožárních nebo protiplynových dveří do vynechaného otvoru, s obetonováním, dveří jednokřídlových do 2,5 m2</t>
  </si>
  <si>
    <t>dveře D1 - 900/1970 mm</t>
  </si>
  <si>
    <t>dveře D2 - 800/1970 mm</t>
  </si>
  <si>
    <t>dveře D3 - 800/1970 mm</t>
  </si>
  <si>
    <t>Poznámka :</t>
  </si>
  <si>
    <t>dodávka protipož.zárubně je vykázána společně s požárními</t>
  </si>
  <si>
    <t>dveřmi v odd.766</t>
  </si>
  <si>
    <t>642942111</t>
  </si>
  <si>
    <t>Osazování zárubní nebo rámů dveřních kovových do 2,5 m2 na MC</t>
  </si>
  <si>
    <t>-1912108838</t>
  </si>
  <si>
    <t>Osazování zárubní nebo rámů kovových dveřních lisovaných nebo z úhelníků bez dveřních křídel na cementovou maltu, plochy otvoru do 2,5 m2</t>
  </si>
  <si>
    <t>dveře D4 - 800/1970 mm</t>
  </si>
  <si>
    <t>22</t>
  </si>
  <si>
    <t>M</t>
  </si>
  <si>
    <t>55331117</t>
  </si>
  <si>
    <t>zárubeň ocelová pro běžné zdění hranatý profil 110 800 levá,pravá</t>
  </si>
  <si>
    <t>-268314221</t>
  </si>
  <si>
    <t>dodávka, doprava k pol.642942111</t>
  </si>
  <si>
    <t>Ostatní konstrukce a práce, bourání</t>
  </si>
  <si>
    <t>23</t>
  </si>
  <si>
    <t>949101112</t>
  </si>
  <si>
    <t>Lešení pomocné pro objekty pozemních staveb s lešeňovou podlahou v do 3,5 m zatížení do 150 kg/m2</t>
  </si>
  <si>
    <t>666998362</t>
  </si>
  <si>
    <t>Lešení pomocné pracovní pro objekty pozemních staveb pro zatížení do 150 kg/m2, o výšce lešeňové podlahy přes 1,9 do 3,5 m</t>
  </si>
  <si>
    <t>pro práce v učebně (SDK předstěny, montáž ostatních prvků)</t>
  </si>
  <si>
    <t>80,0</t>
  </si>
  <si>
    <t>24</t>
  </si>
  <si>
    <t>952901111</t>
  </si>
  <si>
    <t>Vyčištění budov bytové a občanské výstavby při výšce podlaží do 4 m</t>
  </si>
  <si>
    <t>1555060490</t>
  </si>
  <si>
    <t>Vyčištění budov nebo objektů před předáním do užívání budov bytové nebo občanské výstavby, světlé výšky podlaží do 4 m</t>
  </si>
  <si>
    <t>13,0+8,3+19,3+62,5+82,2+0,7</t>
  </si>
  <si>
    <t>přilehlé plochy</t>
  </si>
  <si>
    <t>10,0</t>
  </si>
  <si>
    <t>25</t>
  </si>
  <si>
    <t>95500010R</t>
  </si>
  <si>
    <t>Vyklizení dotčených prostor objektu s odvozem na skládku nebo s uskladnění v prostorách investora</t>
  </si>
  <si>
    <t>-495063308</t>
  </si>
  <si>
    <t>13,0+8,3+19,3+82,2+0,2</t>
  </si>
  <si>
    <t>26</t>
  </si>
  <si>
    <t>95500015R</t>
  </si>
  <si>
    <t>Kontrola a odpojení všech instalací v místě bourání a provádění stavebních prací</t>
  </si>
  <si>
    <t>-1449607638</t>
  </si>
  <si>
    <t>27</t>
  </si>
  <si>
    <t>95500020R</t>
  </si>
  <si>
    <t>Vybourání prostupů pro jednotlivé profese a jejich utěsnění</t>
  </si>
  <si>
    <t>605198526</t>
  </si>
  <si>
    <t>předpoklad (velikost zprůměrována do DN 150 mm) :</t>
  </si>
  <si>
    <t>28</t>
  </si>
  <si>
    <t>95500110R</t>
  </si>
  <si>
    <t>Demontáž a zpětná montáž hasicího přístroje</t>
  </si>
  <si>
    <t>-1110475702</t>
  </si>
  <si>
    <t>29</t>
  </si>
  <si>
    <t>95500220R</t>
  </si>
  <si>
    <t>Závěsné háky včetně kotevních desek + 4 ks kotev do dřevěných trám. (nosná konstrukce stropu) -  pro osazení elektrokostek - montáž, dodávka, doprava</t>
  </si>
  <si>
    <t>-16411153</t>
  </si>
  <si>
    <t>Závěsné háky včetně kotevních desek + 4 ks kotev do dřevěných trám. (nosná konstrukce stropu) - pro osazení elektrokostek - montáž, dodávka, doprava</t>
  </si>
  <si>
    <t>96</t>
  </si>
  <si>
    <t>Bourání konstrukcí</t>
  </si>
  <si>
    <t>30</t>
  </si>
  <si>
    <t>968072455</t>
  </si>
  <si>
    <t>Vybourání kovových dveřních zárubní pl do 2 m2</t>
  </si>
  <si>
    <t>777939689</t>
  </si>
  <si>
    <t>Vybourání kovových rámů oken s křídly, dveřních zárubní, vrat, stěn, ostění nebo obkladů dveřních zárubní, plochy do 2 m2</t>
  </si>
  <si>
    <t>1.NP</t>
  </si>
  <si>
    <t>0,8*2,0*4</t>
  </si>
  <si>
    <t>31</t>
  </si>
  <si>
    <t>965082933</t>
  </si>
  <si>
    <t>Odstranění násypů pod podlahami tl do 200 mm pl přes 2 m2</t>
  </si>
  <si>
    <t>-1480003506</t>
  </si>
  <si>
    <t>Odstranění násypu pod podlahami nebo ochranného násypu na střechách tl. do 200 mm, plochy přes 2 m2</t>
  </si>
  <si>
    <t>1.NP - odebrat cca 30 mm násypu + urovnání zbylého</t>
  </si>
  <si>
    <t>0,03*(82,2+62,5+2,8*6,9+0,3*1,6)</t>
  </si>
  <si>
    <t>0,065</t>
  </si>
  <si>
    <t>32</t>
  </si>
  <si>
    <t>971033621</t>
  </si>
  <si>
    <t>Vybourání otvorů ve zdivu cihelném pl do 4 m2 na MVC nebo MV tl do 100 mm</t>
  </si>
  <si>
    <t>1003720227</t>
  </si>
  <si>
    <t>Vybourání otvorů ve zdivu základovém nebo nadzákladovém z cihel, tvárnic, příčkovek z cihel pálených na maltu vápennou nebo vápenocementovou plochy do 4 m2, tl. do 100 mm</t>
  </si>
  <si>
    <t>nový dveřní otvor mezi m.č.101 a 102</t>
  </si>
  <si>
    <t>0,9*2,05</t>
  </si>
  <si>
    <t>33</t>
  </si>
  <si>
    <t>974031664</t>
  </si>
  <si>
    <t>Vysekání rýh ve zdivu cihelném pro vtahování nosníků hl do 150 mm v do 150 mm</t>
  </si>
  <si>
    <t>m</t>
  </si>
  <si>
    <t>1999693338</t>
  </si>
  <si>
    <t>Vysekání rýh ve zdivu cihelném na maltu vápennou nebo vápenocementovou pro vtahování nosníků do zdí, před vybouráním otvoru do hl. 150 mm, při v. nosníku do 150 mm</t>
  </si>
  <si>
    <t>pro ocl. nosníky nad otvory</t>
  </si>
  <si>
    <t>1,0*2</t>
  </si>
  <si>
    <t>34</t>
  </si>
  <si>
    <t>967031132</t>
  </si>
  <si>
    <t>Přisekání rovných ostění v cihelném zdivu na MV nebo MVC</t>
  </si>
  <si>
    <t>1198414180</t>
  </si>
  <si>
    <t>Přisekání (špicování) plošné nebo rovných ostění zdiva z cihel pálených rovných ostění, bez odstupu, po hrubém vybourání otvorů, na maltu vápennou nebo vápenocementovou</t>
  </si>
  <si>
    <t>zvětšení dveřníhi otvoru</t>
  </si>
  <si>
    <t>0,15*2,05*2+0,085</t>
  </si>
  <si>
    <t>nový otvor</t>
  </si>
  <si>
    <t>0,1*(2,05*2+0,9)</t>
  </si>
  <si>
    <t>35</t>
  </si>
  <si>
    <t>766691914</t>
  </si>
  <si>
    <t>Vyvěšení nebo zavěšení dřevěných křídel dveří pl do 2 m2</t>
  </si>
  <si>
    <t>2118684291</t>
  </si>
  <si>
    <t>Ostatní práce vyvěšení nebo zavěšení křídel s případným uložením a opětovným zavěšením po provedení stavebních změn dřevěných dveřních, plochy do 2 m2</t>
  </si>
  <si>
    <t>36</t>
  </si>
  <si>
    <t>762511847</t>
  </si>
  <si>
    <t>Demontáž kce podkladové z desek dřevěných tl přes 15 mm na sraz šroubovaných</t>
  </si>
  <si>
    <t>1061139683</t>
  </si>
  <si>
    <t>Demontáž podlahové konstrukce podkladové z dřevěných desek jednovrstvých šroubovaných na sraz, tloušťka desky přes 15 mm</t>
  </si>
  <si>
    <t>podlahy</t>
  </si>
  <si>
    <t>82,2+62,5+2,8*6,9+0,3*1,6</t>
  </si>
  <si>
    <t>desky stávajícího pódia</t>
  </si>
  <si>
    <t>5,0*2,8+0,2*(5,0+2,8)</t>
  </si>
  <si>
    <t>180,0*0,05+0,94</t>
  </si>
  <si>
    <t>37</t>
  </si>
  <si>
    <t>762811811</t>
  </si>
  <si>
    <t>Demontáž záklopů stropů z hrubých prken tl do 32 mm</t>
  </si>
  <si>
    <t>350295989</t>
  </si>
  <si>
    <t>Demontáž záklopů stropů vrchních a zapuštěných z hrubých prken, tl. do 32 mm</t>
  </si>
  <si>
    <t>164,5*0,02+0,21</t>
  </si>
  <si>
    <t>38</t>
  </si>
  <si>
    <t>762822810</t>
  </si>
  <si>
    <t>Demontáž stropních trámů z hraněného řeziva průřezové plochy do 144 cm2</t>
  </si>
  <si>
    <t>358045690</t>
  </si>
  <si>
    <t>Demontáž stropních trámů z hraněného řeziva, průřezové plochy do 144 cm2</t>
  </si>
  <si>
    <t>srovnatelně pro vybourání podlahových polštářů 80/120 mm</t>
  </si>
  <si>
    <t>187,0</t>
  </si>
  <si>
    <t>39</t>
  </si>
  <si>
    <t>763111812</t>
  </si>
  <si>
    <t>Demontáž SDK příčky s jednoduchou ocelovou nosnou konstrukcí opláštění dvojité</t>
  </si>
  <si>
    <t>-157969660</t>
  </si>
  <si>
    <t>Demontáž příček ze sádrokartonových desek s nosnou konstrukcí z ocelových profilů jednoduchých, opláštění dvojité</t>
  </si>
  <si>
    <t>4,1*6,9-0,8*2,0</t>
  </si>
  <si>
    <t>0,31</t>
  </si>
  <si>
    <t>40</t>
  </si>
  <si>
    <t>776201812</t>
  </si>
  <si>
    <t>Demontáž lepených povlakových podlah s podložkou ručně</t>
  </si>
  <si>
    <t>1029733531</t>
  </si>
  <si>
    <t>Demontáž povlakových podlahovin lepených ručně s podložkou</t>
  </si>
  <si>
    <t>podlahy + podium</t>
  </si>
  <si>
    <t>180,0*0,01+0,14</t>
  </si>
  <si>
    <t>41</t>
  </si>
  <si>
    <t>776410811</t>
  </si>
  <si>
    <t>Odstranění soklíků a lišt pryžových nebo plastových</t>
  </si>
  <si>
    <t>1144229433</t>
  </si>
  <si>
    <t>Demontáž soklíků nebo lišt pryžových nebo plastových</t>
  </si>
  <si>
    <t>(11,6+6,9+0,3*3)*2-0,8*2</t>
  </si>
  <si>
    <t>(5,0+2,8)*3</t>
  </si>
  <si>
    <t>(8,7+6,9+0,5)*2-0,8</t>
  </si>
  <si>
    <t>(2,8+6,9)*2-0,8</t>
  </si>
  <si>
    <t>110,6*0,02+0,188</t>
  </si>
  <si>
    <t>42</t>
  </si>
  <si>
    <t>781471810</t>
  </si>
  <si>
    <t>Demontáž obkladů z obkladaček keramických kladených do malty</t>
  </si>
  <si>
    <t>547052726</t>
  </si>
  <si>
    <t>Demontáž obkladů z dlaždic keramických kladených do malty</t>
  </si>
  <si>
    <t>1,8*4</t>
  </si>
  <si>
    <t>43</t>
  </si>
  <si>
    <t>783806811</t>
  </si>
  <si>
    <t>Odstranění nátěrů z omítek oškrábáním</t>
  </si>
  <si>
    <t>454325800</t>
  </si>
  <si>
    <t>omyvatelný nátěr</t>
  </si>
  <si>
    <t>1.NP - m.č.101,102</t>
  </si>
  <si>
    <t>1,8*(5,4+2,2+3,7+2,2)*2</t>
  </si>
  <si>
    <t>-1,8*0,8*2-0,8*1,0*3</t>
  </si>
  <si>
    <t>m.č.121</t>
  </si>
  <si>
    <t>1,8*(11,6+6,9+0,3*4)*2</t>
  </si>
  <si>
    <t>-1,8*0,8*2-0,8*1,6*4</t>
  </si>
  <si>
    <t>44</t>
  </si>
  <si>
    <t>78666000R</t>
  </si>
  <si>
    <t>Demontáž stíních a zatemňovacích okenních rolet velikost cca 1,65 x 2,7 m (š x v)</t>
  </si>
  <si>
    <t>1117481349</t>
  </si>
  <si>
    <t>45</t>
  </si>
  <si>
    <t>784121003</t>
  </si>
  <si>
    <t>Oškrabání malby v mísnostech výšky do 5,00 m</t>
  </si>
  <si>
    <t>2136062807</t>
  </si>
  <si>
    <t>Oškrabání malby v místnostech výšky přes 3,80 do 5,00 m</t>
  </si>
  <si>
    <t>stropy</t>
  </si>
  <si>
    <t>13,0+8,3+19,3+62,5+82,2</t>
  </si>
  <si>
    <t>(4,1-1,8)*(11,6+6,9+0,5+0,3*3)*2</t>
  </si>
  <si>
    <t>-0,8*2,0*3-1,6*2,7*3-1,6*0,9*4</t>
  </si>
  <si>
    <t>(4,1-1,8)*(5,4+2,2+0,5+0,3*2)*2</t>
  </si>
  <si>
    <t>(4,1-1,8)*(3,7+2,2+0,3)*2</t>
  </si>
  <si>
    <t>485,0*0,01+0,11</t>
  </si>
  <si>
    <t>997</t>
  </si>
  <si>
    <t>Přesun sutě</t>
  </si>
  <si>
    <t>46</t>
  </si>
  <si>
    <t>997013151</t>
  </si>
  <si>
    <t>Vnitrostaveništní doprava suti a vybouraných hmot pro budovy v do 6 m s omezením mechanizace</t>
  </si>
  <si>
    <t>-1079137438</t>
  </si>
  <si>
    <t>Vnitrostaveništní doprava suti a vybouraných hmot vodorovně do 50 m svisle s omezením mechanizace pro budovy a haly výšky do 6 m</t>
  </si>
  <si>
    <t>47</t>
  </si>
  <si>
    <t>997013501</t>
  </si>
  <si>
    <t>Odvoz suti a vybouraných hmot na skládku nebo meziskládku do 1 km se složením</t>
  </si>
  <si>
    <t>229404339</t>
  </si>
  <si>
    <t>Odvoz suti a vybouraných hmot na skládku nebo meziskládku se složením, na vzdálenost do 1 km</t>
  </si>
  <si>
    <t>48</t>
  </si>
  <si>
    <t>997013509</t>
  </si>
  <si>
    <t>Příplatek k odvozu suti a vybouraných hmot na skládku ZKD 1 km přes 1 km</t>
  </si>
  <si>
    <t>-812168270</t>
  </si>
  <si>
    <t>Odvoz suti a vybouraných hmot na skládku nebo meziskládku se složením, na vzdálenost Příplatek k ceně za každý další i započatý 1 km přes 1 km</t>
  </si>
  <si>
    <t>celkem 12 km</t>
  </si>
  <si>
    <t>17,766*(12-1)</t>
  </si>
  <si>
    <t>49</t>
  </si>
  <si>
    <t>997013831</t>
  </si>
  <si>
    <t>Poplatek za uložení na skládce (skládkovné) stavebního odpadu směsného kód odpadu 170 904</t>
  </si>
  <si>
    <t>451989604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</si>
  <si>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</si>
  <si>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</si>
  <si>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</si>
  <si>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50</t>
  </si>
  <si>
    <t>998011001</t>
  </si>
  <si>
    <t>Přesun hmot pro budovy zděné v do 6 m</t>
  </si>
  <si>
    <t>-1680526269</t>
  </si>
  <si>
    <t>Přesun hmot pro budovy občanské výstavby, bydlení, výrobu a služby s nosnou svislou konstrukcí zděnou z cihel, tvárnic nebo kamene vodorovná dopravní vzdálenost do 100 m pro budovy výšky do 6 m</t>
  </si>
  <si>
    <t>PSV</t>
  </si>
  <si>
    <t>Práce a dodávky PSV</t>
  </si>
  <si>
    <t>711</t>
  </si>
  <si>
    <t>Izolace proti vodě, vlhkosti a plynům</t>
  </si>
  <si>
    <t>51</t>
  </si>
  <si>
    <t>711193131</t>
  </si>
  <si>
    <t>Izolace proti vlhkosti na svislé ploše těsnicí kaší minerální minerální na bázi cementu a disperze dvousložková</t>
  </si>
  <si>
    <t>-1434621533</t>
  </si>
  <si>
    <t>Izolace proti zemní vlhkosti ostatní těsnicí hmotou dvousložkovou na bázi cementu na ploše svislé S</t>
  </si>
  <si>
    <t>hydroizolační stěrka</t>
  </si>
  <si>
    <t>části stěn pod keram.obkladem v místech s možností namáhání ostřikem</t>
  </si>
  <si>
    <t>(plocha kolem umyvadel, dřezů)</t>
  </si>
  <si>
    <t>1,8*1,1*2+0,8*1,5*2</t>
  </si>
  <si>
    <t>0,64</t>
  </si>
  <si>
    <t>52</t>
  </si>
  <si>
    <t>998711101</t>
  </si>
  <si>
    <t>Přesun hmot tonážní pro izolace proti vodě, vlhkosti a plynům v objektech výšky do 6 m</t>
  </si>
  <si>
    <t>-1281476314</t>
  </si>
  <si>
    <t>Přesun hmot pro izolace proti vodě, vlhkosti a plynům stanovený z hmotnosti přesunovaného materiálu vodorovná dopravní vzdálenost do 50 m v objektech výšky do 6 m</t>
  </si>
  <si>
    <t>713</t>
  </si>
  <si>
    <t>Izolace tepelné</t>
  </si>
  <si>
    <t>53</t>
  </si>
  <si>
    <t>713121111</t>
  </si>
  <si>
    <t>Montáž izolace tepelné podlah volně kladenými rohožemi, pásy, dílci, deskami 1 vrstva</t>
  </si>
  <si>
    <t>1584110162</t>
  </si>
  <si>
    <t>Montáž tepelné izolace podlah rohožemi, pásy, deskami, dílci, bloky (izolační materiál ve specifikaci) kladenými volně jednovrstvá</t>
  </si>
  <si>
    <t>mezi desky OSB - podium</t>
  </si>
  <si>
    <t>14,0+0,2*(10,0+5,6)</t>
  </si>
  <si>
    <t>0,88</t>
  </si>
  <si>
    <t>54</t>
  </si>
  <si>
    <t>28375671</t>
  </si>
  <si>
    <t>deska pro kročejový útlum tl 20mm</t>
  </si>
  <si>
    <t>1579882612</t>
  </si>
  <si>
    <t>dodávka, doprava k pol.713121111</t>
  </si>
  <si>
    <t>18,0*1,02+0,14</t>
  </si>
  <si>
    <t>55</t>
  </si>
  <si>
    <t>713121211</t>
  </si>
  <si>
    <t>Montáž izolace tepelné podlah volně kladenými okrajovými pásky</t>
  </si>
  <si>
    <t>317773973</t>
  </si>
  <si>
    <t>Montáž tepelné izolace podlah okrajovými pásky kladenými volně</t>
  </si>
  <si>
    <t>(11,6+6,9+0,3*3)*2</t>
  </si>
  <si>
    <t>(8,7+6,9+0,5)*2</t>
  </si>
  <si>
    <t>(2,8+6,9)*2</t>
  </si>
  <si>
    <t>90,4*0,1+0,56</t>
  </si>
  <si>
    <t>56</t>
  </si>
  <si>
    <t>63140273</t>
  </si>
  <si>
    <t>pásek okrajový izolační minerální plovoucích podlah š 80 mm tl 12 mm</t>
  </si>
  <si>
    <t>-280763342</t>
  </si>
  <si>
    <t>dodávka, doprava k pol.713121211</t>
  </si>
  <si>
    <t>100,0*1,05</t>
  </si>
  <si>
    <t>725</t>
  </si>
  <si>
    <t>Zdravotechnika - zařizovací předměty</t>
  </si>
  <si>
    <t>57</t>
  </si>
  <si>
    <t>72531113R</t>
  </si>
  <si>
    <t>Dřez dvojitý nerezový se zápachovou uzávěrkou nástavný s okapem</t>
  </si>
  <si>
    <t>soubor</t>
  </si>
  <si>
    <t>64</t>
  </si>
  <si>
    <t>2106174845</t>
  </si>
  <si>
    <t>Dřezy bez výtokových armatur dvojité se zápachovou uzávěrkou nerezové nástavnés okapem</t>
  </si>
  <si>
    <t>bližší specifikace v PD aTZ</t>
  </si>
  <si>
    <t>dílny</t>
  </si>
  <si>
    <t>58</t>
  </si>
  <si>
    <t>72531111R</t>
  </si>
  <si>
    <t>Dřez dvojitý  keramický se zápachovou uzávěrkou zapuštěný</t>
  </si>
  <si>
    <t>-243460016</t>
  </si>
  <si>
    <t>Dřez dvojitý keramický se zápachovou uzávěrkou zapuštěný</t>
  </si>
  <si>
    <t>chemie, fyzika</t>
  </si>
  <si>
    <t>59</t>
  </si>
  <si>
    <t>725829131</t>
  </si>
  <si>
    <t>Montáž baterie umyvadlové stojánkové G 1/2 ostatní typ</t>
  </si>
  <si>
    <t>2047225816</t>
  </si>
  <si>
    <t>Baterie umyvadlové montáž ostatních typů stojánkových G 1/2</t>
  </si>
  <si>
    <t>baterie dřezová - dílny</t>
  </si>
  <si>
    <t>baterie dřezová labolatorní - chemie, fyzika</t>
  </si>
  <si>
    <t>60</t>
  </si>
  <si>
    <t>55143181</t>
  </si>
  <si>
    <t>baterie dřezová páková stojánková do 1 otvoru s otáčivým ústím dl ramínka 265mm</t>
  </si>
  <si>
    <t>-1085568717</t>
  </si>
  <si>
    <t>dodávka, doprava k pol.725829131</t>
  </si>
  <si>
    <t>61</t>
  </si>
  <si>
    <t>5510010R</t>
  </si>
  <si>
    <t>-1714859174</t>
  </si>
  <si>
    <t>baterie dřezová labolatorní +sifon</t>
  </si>
  <si>
    <t>62</t>
  </si>
  <si>
    <t>722190402</t>
  </si>
  <si>
    <t>Vyvedení a upevnění výpustku do DN 50</t>
  </si>
  <si>
    <t>-310579997</t>
  </si>
  <si>
    <t>Zřízení přípojek na potrubí vyvedení a upevnění výpustek přes 25 do DN 50</t>
  </si>
  <si>
    <t>dílny - dřez</t>
  </si>
  <si>
    <t>chemie, fyzika - dřez</t>
  </si>
  <si>
    <t>63</t>
  </si>
  <si>
    <t>725813111</t>
  </si>
  <si>
    <t>Ventil rohový bez připojovací trubičky nebo flexi hadičky G 1/2</t>
  </si>
  <si>
    <t>-6064232</t>
  </si>
  <si>
    <t>Ventily rohové bez připojovací trubičky nebo flexi hadičky G 1/2</t>
  </si>
  <si>
    <t>baterie dřezová - chemie, fyzika</t>
  </si>
  <si>
    <t>722220121</t>
  </si>
  <si>
    <t>Nástěnka pro baterii G 1/2 s jedním závitem</t>
  </si>
  <si>
    <t>pár</t>
  </si>
  <si>
    <t>2129444111</t>
  </si>
  <si>
    <t>Armatury s jedním závitem nástěnky pro baterii G 1/2</t>
  </si>
  <si>
    <t>65</t>
  </si>
  <si>
    <t>998725101</t>
  </si>
  <si>
    <t>Přesun hmot tonážní pro zařizovací předměty v objektech v do 6 m</t>
  </si>
  <si>
    <t>1664559954</t>
  </si>
  <si>
    <t>Přesun hmot pro zařizovací předměty stanovený z hmotnosti přesunovaného materiálu vodorovná dopravní vzdálenost do 50 m v objektech výšky do 6 m</t>
  </si>
  <si>
    <t>735</t>
  </si>
  <si>
    <t>Ústřední vytápění - otopná tělesa</t>
  </si>
  <si>
    <t>66</t>
  </si>
  <si>
    <t>735111810</t>
  </si>
  <si>
    <t>Demontáž otopného tělesa litinového článkového</t>
  </si>
  <si>
    <t>1371515239</t>
  </si>
  <si>
    <t>Demontáž otopných těles litinových článkových</t>
  </si>
  <si>
    <t>11 ks vel 60 x120 cm</t>
  </si>
  <si>
    <t>0,6*1,2*11+0,08</t>
  </si>
  <si>
    <t>67</t>
  </si>
  <si>
    <t>735494811</t>
  </si>
  <si>
    <t>Vypuštění vody z otopných těles</t>
  </si>
  <si>
    <t>326029608</t>
  </si>
  <si>
    <t>Vypuštění vody z otopných soustav bez kotlů, ohříváků, zásobníků a nádrží</t>
  </si>
  <si>
    <t>68</t>
  </si>
  <si>
    <t>735192911</t>
  </si>
  <si>
    <t>Zpětná montáž otopných těles článkových litinových</t>
  </si>
  <si>
    <t>1115374772</t>
  </si>
  <si>
    <t>Ostatní opravy otopných těles zpětná montáž otopných těles článkových litinových</t>
  </si>
  <si>
    <t>69</t>
  </si>
  <si>
    <t>735191904</t>
  </si>
  <si>
    <t>Vyčištění otopných těles litinových proplachem vodou</t>
  </si>
  <si>
    <t>-1567147202</t>
  </si>
  <si>
    <t>Ostatní opravy otopných těles vyčištění propláchnutím vodou otopných těles litinových</t>
  </si>
  <si>
    <t>70</t>
  </si>
  <si>
    <t>735191902</t>
  </si>
  <si>
    <t>Vyzkoušení otopných těles litinových po opravě tlakem</t>
  </si>
  <si>
    <t>939645665</t>
  </si>
  <si>
    <t>Ostatní opravy otopných těles vyzkoušení tlakem po opravě otopných těles litinových</t>
  </si>
  <si>
    <t>71</t>
  </si>
  <si>
    <t>735191905</t>
  </si>
  <si>
    <t>Odvzdušnění otopných těles</t>
  </si>
  <si>
    <t>1443104410</t>
  </si>
  <si>
    <t>Ostatní opravy otopných těles odvzdušnění tělesa</t>
  </si>
  <si>
    <t>72</t>
  </si>
  <si>
    <t>735191910</t>
  </si>
  <si>
    <t>Napuštění vody do otopných těles</t>
  </si>
  <si>
    <t>-1014517506</t>
  </si>
  <si>
    <t>Ostatní opravy otopných těles napuštění vody do otopného systému včetně potrubí (bez kotle a ohříváků) otopných těles</t>
  </si>
  <si>
    <t>73</t>
  </si>
  <si>
    <t>730000001</t>
  </si>
  <si>
    <t>Proplach a tlakové zkoušky celého otopného okruhu</t>
  </si>
  <si>
    <t>-372844385</t>
  </si>
  <si>
    <t>74</t>
  </si>
  <si>
    <t>730000002</t>
  </si>
  <si>
    <t>Topná zkouška otopného systému okruhu</t>
  </si>
  <si>
    <t>74668387</t>
  </si>
  <si>
    <t>75</t>
  </si>
  <si>
    <t>730000003</t>
  </si>
  <si>
    <t xml:space="preserve">Hydraulické vyregulování okruhu </t>
  </si>
  <si>
    <t>-577183400</t>
  </si>
  <si>
    <t>Hydraulické vyregulování okruhu</t>
  </si>
  <si>
    <t>76</t>
  </si>
  <si>
    <t>735890801</t>
  </si>
  <si>
    <t>Přemístění demontovaného otopného tělesa vodorovně 100 m v objektech výšky do 6 m</t>
  </si>
  <si>
    <t>319423823</t>
  </si>
  <si>
    <t>Vnitrostaveništní přemístění vybouraných (demontovaných) hmot otopných těles vodorovně do 100 m v objektech výšky do 6 m</t>
  </si>
  <si>
    <t xml:space="preserve">přemístění demontovaných těles mimo upravouvanou místnost a </t>
  </si>
  <si>
    <t>po dokončení stav.prací zpět k opětovné montáži</t>
  </si>
  <si>
    <t>23,8*11*0,001</t>
  </si>
  <si>
    <t>762</t>
  </si>
  <si>
    <t>Konstrukce tesařské</t>
  </si>
  <si>
    <t>77</t>
  </si>
  <si>
    <t>762511273</t>
  </si>
  <si>
    <t>Podlahové kce podkladové z desek OSB tl 15 mm broušených na pero a drážku šroubovaných</t>
  </si>
  <si>
    <t>1003905067</t>
  </si>
  <si>
    <t>Podlahové konstrukce podkladové z dřevoštěpkových desek OSB jednovrstvých šroubovaných na pero a drážku broušených, tloušťky desky 15 mm</t>
  </si>
  <si>
    <t>podium - místnost č.121</t>
  </si>
  <si>
    <t>spodní vrstva desek</t>
  </si>
  <si>
    <t>14,0</t>
  </si>
  <si>
    <t>horní vrstva desek</t>
  </si>
  <si>
    <t>boční strany</t>
  </si>
  <si>
    <t>0,2*(10,0+5,6)*2+0,76</t>
  </si>
  <si>
    <t>78</t>
  </si>
  <si>
    <t>762512261</t>
  </si>
  <si>
    <t>Montáž podlahové kce podkladového roštu</t>
  </si>
  <si>
    <t>CS ÚRS 2018 02</t>
  </si>
  <si>
    <t>-379985257</t>
  </si>
  <si>
    <t>Podlahové konstrukce podkladové montáž roštu podkladového</t>
  </si>
  <si>
    <t>podkladový rošt pódia - místnost č.121</t>
  </si>
  <si>
    <t>hranol 50/100 dl.2,8m - 7 ks</t>
  </si>
  <si>
    <t>2,8*7</t>
  </si>
  <si>
    <t>19,6*0,2+0,48</t>
  </si>
  <si>
    <t>Mezisoučet A</t>
  </si>
  <si>
    <t>latě 50/50 dl.5,0m - 7 ks</t>
  </si>
  <si>
    <t>5,0*7</t>
  </si>
  <si>
    <t>35,0*0,2</t>
  </si>
  <si>
    <t>Mezisoučet B</t>
  </si>
  <si>
    <t>79</t>
  </si>
  <si>
    <t>60512126</t>
  </si>
  <si>
    <t>hranol stavební řezivo průřezu do 120cm2 dl 6-8m</t>
  </si>
  <si>
    <t>71339665</t>
  </si>
  <si>
    <t>řezivo jehličnaté, jakostní třídy SI, min,tř.pevnosti C16</t>
  </si>
  <si>
    <t>dodávka, doprava k pol.762512261 mezisoučet A</t>
  </si>
  <si>
    <t>24*0,05*0,1</t>
  </si>
  <si>
    <t>prořez, ztratné 20%</t>
  </si>
  <si>
    <t>0,12*0,2+0,056</t>
  </si>
  <si>
    <t>80</t>
  </si>
  <si>
    <t>60514101</t>
  </si>
  <si>
    <t>řezivo jehličnaté lať 10-25cm2</t>
  </si>
  <si>
    <t>945491997</t>
  </si>
  <si>
    <t>dodávka, doprava k pol.762512261 mezisoučet B</t>
  </si>
  <si>
    <t>42,0*0,05*0,05</t>
  </si>
  <si>
    <t>0,105*0,2+0,074</t>
  </si>
  <si>
    <t>81</t>
  </si>
  <si>
    <t>762595001</t>
  </si>
  <si>
    <t>Spojovací prostředky pro položení dřevěných podlah a zakrytí kanálů</t>
  </si>
  <si>
    <t>-717616532</t>
  </si>
  <si>
    <t>Spojovací prostředky podlah a podkladových konstrukcí hřebíky, vruty</t>
  </si>
  <si>
    <t>dle výkresu</t>
  </si>
  <si>
    <t>1,2</t>
  </si>
  <si>
    <t>82</t>
  </si>
  <si>
    <t>762085103</t>
  </si>
  <si>
    <t>Montáž kotevních želez, příložek, patek nebo táhel</t>
  </si>
  <si>
    <t>1844953640</t>
  </si>
  <si>
    <t>Práce společné pro tesařské konstrukce montáž ocelových spojovacích prostředků (materiál ve specifikaci) kotevních želez příložek, patek, táhel</t>
  </si>
  <si>
    <t>kotevní patky pro hranoly roštu - 3 ks na hranol</t>
  </si>
  <si>
    <t>3*7</t>
  </si>
  <si>
    <t>83</t>
  </si>
  <si>
    <t>55500010R</t>
  </si>
  <si>
    <t>kotevní  kovové pozinkované prvky pro dřev.rošt (pozink. úhelníky, patky..)</t>
  </si>
  <si>
    <t>-1146680879</t>
  </si>
  <si>
    <t>kotevní  kovové prvky pro dřev.rošt (pozink. úhelníky, patky..)</t>
  </si>
  <si>
    <t>dodávka, doprava k pol.762085103</t>
  </si>
  <si>
    <t>84</t>
  </si>
  <si>
    <t>953961213</t>
  </si>
  <si>
    <t>Kotvy chemickou patronou M 12 hl 110 mm do betonu, ŽB nebo kamene s vyvrtáním otvoru</t>
  </si>
  <si>
    <t>-1207550060</t>
  </si>
  <si>
    <t>Kotvy chemické s vyvrtáním otvoru do betonu, železobetonu nebo tvrdého kamene chemická patrona, velikost M 12, hloubka 110 mm</t>
  </si>
  <si>
    <t>85</t>
  </si>
  <si>
    <t>953965121</t>
  </si>
  <si>
    <t>Kotevní šroub pro chemické kotvy M 12 dl 160 mm</t>
  </si>
  <si>
    <t>777901966</t>
  </si>
  <si>
    <t>Kotvy chemické s vyvrtáním otvoru kotevní šrouby pro chemické kotvy, velikost M 12, délka 160 mm</t>
  </si>
  <si>
    <t>86</t>
  </si>
  <si>
    <t>762083121</t>
  </si>
  <si>
    <t>Impregnace řeziva proti dřevokaznému hmyzu, houbám a plísním máčením třída ohrožení 1 a 2</t>
  </si>
  <si>
    <t>-1434512103</t>
  </si>
  <si>
    <t>Práce společné pro tesařské konstrukce impregnace řeziva máčením proti dřevokaznému hmyzu, houbám a plísním, třída ohrožení 1 a 2 (dřevo v interiéru)</t>
  </si>
  <si>
    <t>87</t>
  </si>
  <si>
    <t>762081150</t>
  </si>
  <si>
    <t>Hoblování hraněného řeziva ve staveništní dílně</t>
  </si>
  <si>
    <t>-2034972670</t>
  </si>
  <si>
    <t>Práce společné pro tesařské konstrukce hoblování hraněného řeziva přímo na staveništi</t>
  </si>
  <si>
    <t>pol.60512123</t>
  </si>
  <si>
    <t>0,2</t>
  </si>
  <si>
    <t>88</t>
  </si>
  <si>
    <t>998762101</t>
  </si>
  <si>
    <t>Přesun hmot tonážní pro kce tesařské v objektech v do 6 m</t>
  </si>
  <si>
    <t>-598647258</t>
  </si>
  <si>
    <t>Přesun hmot pro konstrukce tesařské stanovený z hmotnosti přesunovaného materiálu vodorovná dopravní vzdálenost do 50 m v objektech výšky do 6 m</t>
  </si>
  <si>
    <t>763</t>
  </si>
  <si>
    <t>Konstrukce suché výstavby</t>
  </si>
  <si>
    <t>89</t>
  </si>
  <si>
    <t>763111411</t>
  </si>
  <si>
    <t>SDK příčka tl 100 mm profil CW+UW 50 desky 2xA 12,5 TI 50 mm EI 60 Rw 50 dB</t>
  </si>
  <si>
    <t>-9850712</t>
  </si>
  <si>
    <t>Příčka ze sádrokartonových desek s nosnou konstrukcí z jednoduchých ocelových profilů UW, CW dvojitě opláštěná deskami standardními A tl. 2 x 12,5 mm, EI 60, příčka tl. 100 mm, profil 50 TI tl. 50 mm, Rw 50 dB</t>
  </si>
  <si>
    <t>1.NP - učebna č.120</t>
  </si>
  <si>
    <t>4,1*6,9-1,2*2,0</t>
  </si>
  <si>
    <t>0,11</t>
  </si>
  <si>
    <t>90</t>
  </si>
  <si>
    <t>763111717</t>
  </si>
  <si>
    <t>SDK příčka základní penetrační nátěr</t>
  </si>
  <si>
    <t>-1610874648</t>
  </si>
  <si>
    <t>Příčka ze sádrokartonových desek ostatní konstrukce a práce na příčkách ze sádrokartonových desek základní penetrační nátěr</t>
  </si>
  <si>
    <t>91</t>
  </si>
  <si>
    <t>763111761</t>
  </si>
  <si>
    <t>Příplatek k SDK příčce s jednoduchou nosnou konstrukcí za zahuštění profilů na vzdálenost 31 mm</t>
  </si>
  <si>
    <t>1467071160</t>
  </si>
  <si>
    <t>Příčka ze sádrokartonových desek Příplatek k cenám za zahuštění profilů u příček s nosnou konstrukcí z jednoduchých profilů na vzdálenost 31 cm</t>
  </si>
  <si>
    <t>příčka - v místě kotvení či zavěšení nábytku (systémové zesílení)</t>
  </si>
  <si>
    <t>pol.763111411 - cca 25%</t>
  </si>
  <si>
    <t>23,0*0,25 +0,25</t>
  </si>
  <si>
    <t>92</t>
  </si>
  <si>
    <t>76312148R</t>
  </si>
  <si>
    <t xml:space="preserve">SDK stěna předsazená tl 100 mm profil CW+UW 75 desky 2x akustická DF 12,5 TI 80 mm </t>
  </si>
  <si>
    <t>-1333644832</t>
  </si>
  <si>
    <t>Stěna předsazená ze sádrokartonových desek s nosnou konstrukcí z ocelových profilů CW, UW dvojitě opláštěná deskami akustickými tl. 2 x 12,5 mm, TI tl. 80 mm, tl. 100 mm, profil 75</t>
  </si>
  <si>
    <t>2,2*2,4</t>
  </si>
  <si>
    <t>0,72</t>
  </si>
  <si>
    <t>93</t>
  </si>
  <si>
    <t>763121751</t>
  </si>
  <si>
    <t>Příplatek k SDK stěně předsazené za plochu do 6 m2 jednotlivě</t>
  </si>
  <si>
    <t>1165340588</t>
  </si>
  <si>
    <t>Stěna předsazená ze sádrokartonových desek Příplatek k cenám za plochu do 6 m2 jednotlivě</t>
  </si>
  <si>
    <t>94</t>
  </si>
  <si>
    <t>763111762</t>
  </si>
  <si>
    <t>Příplatek k SDK příčce s jednoduchou nosnou konstrukcí za zahuštění profilů na vzdálenost 41 mm</t>
  </si>
  <si>
    <t>-1093388377</t>
  </si>
  <si>
    <t>Příčka ze sádrokartonových desek Příplatek k cenám za zahuštění profilů u příček s nosnou konstrukcí z jednoduchých profilů na vzdálenost 41 cm</t>
  </si>
  <si>
    <t>předstěna - v místě kotvení či zavěšení nábytku (systémové zesílení)</t>
  </si>
  <si>
    <t>pol.76312148R</t>
  </si>
  <si>
    <t>6,0</t>
  </si>
  <si>
    <t>95</t>
  </si>
  <si>
    <t>763121714</t>
  </si>
  <si>
    <t>SDK stěna předsazená základní penetrační nátěr</t>
  </si>
  <si>
    <t>783266545</t>
  </si>
  <si>
    <t>Stěna předsazená ze sádrokartonových desek ostatní konstrukce a práce na předsazených stěnách ze sádrokartonových desek základní penetrační nátěr</t>
  </si>
  <si>
    <t>763183122</t>
  </si>
  <si>
    <t>Montáž pouzdra posuvných dveří s jednou kapsou pro dvě křídla šířky do 1200 mm do SDK příčky</t>
  </si>
  <si>
    <t>955588051</t>
  </si>
  <si>
    <t>Výplně otvorů konstrukcí ze sádrokartonových desek montáž stavebního pouzdra posuvných dveří do sádrokartonové příčky s jednou kapsou pro dvě dveřní křídla, průchozí šířky přes 800 do 1200 mm</t>
  </si>
  <si>
    <t>pro dveře D5</t>
  </si>
  <si>
    <t>97</t>
  </si>
  <si>
    <t>55331651</t>
  </si>
  <si>
    <t>pouzdro stavební posuvných dveří dvojitých s protisměrným posunem 700+700mm standardní rozměr</t>
  </si>
  <si>
    <t>-1531027838</t>
  </si>
  <si>
    <t>dodávka, doprava k pol.763183122</t>
  </si>
  <si>
    <t>98</t>
  </si>
  <si>
    <t>998763100</t>
  </si>
  <si>
    <t>Přesun hmot tonážní pro dřevostavby v objektech v do 6 m</t>
  </si>
  <si>
    <t>709741258</t>
  </si>
  <si>
    <t>Přesun hmot pro dřevostavby stanovený z hmotnosti přesunovaného materiálu vodorovná dopravní vzdálenost do 50 m v objektech výšky do 6 m</t>
  </si>
  <si>
    <t>766</t>
  </si>
  <si>
    <t>Konstrukce truhlářské</t>
  </si>
  <si>
    <t>99</t>
  </si>
  <si>
    <t>766660001</t>
  </si>
  <si>
    <t>Montáž dveřních křídel otvíravých jednokřídlových š do 0,8 m do ocelové zárubně</t>
  </si>
  <si>
    <t>-1056875048</t>
  </si>
  <si>
    <t>Montáž dveřních křídel dřevěných nebo plastových otevíravých do ocelové zárubně povrchově upravených jednokřídlových, šířky do 800 mm</t>
  </si>
  <si>
    <t>dveře D4 800/1970 mm</t>
  </si>
  <si>
    <t>100</t>
  </si>
  <si>
    <t>61160188</t>
  </si>
  <si>
    <t>dveře dřevěné vnitřní hladké plné 1křídlé standardní provedení 800x1970mm</t>
  </si>
  <si>
    <t>-1273740252</t>
  </si>
  <si>
    <t>dodávka, doprava k pol.766660001</t>
  </si>
  <si>
    <t>povrch lakovaný, bílý - levé</t>
  </si>
  <si>
    <t>101</t>
  </si>
  <si>
    <t>766660021</t>
  </si>
  <si>
    <t>Montáž dveřních křídel otvíravých jednokřídlových š do 0,8 m požárních do ocelové zárubně</t>
  </si>
  <si>
    <t>-1843367006</t>
  </si>
  <si>
    <t>Montáž dveřních křídel dřevěných nebo plastových otevíravých do ocelové zárubně protipožárních jednokřídlových, šířky do 800 mm</t>
  </si>
  <si>
    <t>dveře D2 800/1970 mm</t>
  </si>
  <si>
    <t>dveře D3 800/1970 mm</t>
  </si>
  <si>
    <t>102</t>
  </si>
  <si>
    <t>6110020R</t>
  </si>
  <si>
    <t>D2 - protipožární dveře dřevěné 800/1970 mm plné hladké, povrch lakovaný bílý + zárubeň, pož.odolnost komplet EW 30 DP3-C2, akustika Rw min.32 dB</t>
  </si>
  <si>
    <t>561922483</t>
  </si>
  <si>
    <t>dodávka, doprava k pol.766660021+642945111 (odd.6)</t>
  </si>
  <si>
    <t>pravé</t>
  </si>
  <si>
    <t>Součástí dodávky výplní jsou veškeré pomocné konstrukce a kotvící prvky.</t>
  </si>
  <si>
    <t>Rozměry všech výplní před výrobou nutné ověřit na stavbě,</t>
  </si>
  <si>
    <t>103</t>
  </si>
  <si>
    <t>6110030R</t>
  </si>
  <si>
    <t>D3 - protipožární dveře dřevěné 800/1970 mm plné hladké, povrch lakovaný bílý + zárubeň, pož.odolnost komplet EW 30 DP3-C2, bezpečnostní značky</t>
  </si>
  <si>
    <t>219299956</t>
  </si>
  <si>
    <t>levé</t>
  </si>
  <si>
    <t>104</t>
  </si>
  <si>
    <t>766660022</t>
  </si>
  <si>
    <t>Montáž dveřních křídel otvíravých jednokřídlových š přes 0,8 m požárních do ocelové zárubně</t>
  </si>
  <si>
    <t>714708642</t>
  </si>
  <si>
    <t>Montáž dveřních křídel dřevěných nebo plastových otevíravých do ocelové zárubně protipožárních jednokřídlových, šířky přes 800 mm</t>
  </si>
  <si>
    <t>dveře D1 900/1970 mm</t>
  </si>
  <si>
    <t>105</t>
  </si>
  <si>
    <t>6110010R</t>
  </si>
  <si>
    <t>D1 - protipožární dveře dřevěné 900/1970 mm plné hladké, povrch lakovaný bílý + zárubeň, pož.odolnost komplet EW 30 DP3-C2, akustika Rw min.32 dB</t>
  </si>
  <si>
    <t>1937992129</t>
  </si>
  <si>
    <t>dodávka, doprava k pol.766660022+642945111 (odd.6)</t>
  </si>
  <si>
    <t>106</t>
  </si>
  <si>
    <t>766660717</t>
  </si>
  <si>
    <t>Montáž dveřních křídel samozavírače na ocelovou zárubeň</t>
  </si>
  <si>
    <t>-1208369549</t>
  </si>
  <si>
    <t>Montáž dveřních doplňků samozavírače na zárubeň ocelovou</t>
  </si>
  <si>
    <t>pro dveře D1 + D2 + D3</t>
  </si>
  <si>
    <t>1+1+1</t>
  </si>
  <si>
    <t>107</t>
  </si>
  <si>
    <t>5491726R</t>
  </si>
  <si>
    <t>samozavírač dveří na ocelovou zárubeň pro požární dveře</t>
  </si>
  <si>
    <t>2091786302</t>
  </si>
  <si>
    <t>dodávka, doprava k pol.766660717</t>
  </si>
  <si>
    <t>108</t>
  </si>
  <si>
    <t>766660729</t>
  </si>
  <si>
    <t>Montáž dveřního interiérového kování - štítku s klikou</t>
  </si>
  <si>
    <t>-1803726488</t>
  </si>
  <si>
    <t>Montáž dveřních doplňků dveřního kování interiérového štítku s klikou</t>
  </si>
  <si>
    <t>pro dveře D1</t>
  </si>
  <si>
    <t>pro dveře D2</t>
  </si>
  <si>
    <t>pro dveře D3</t>
  </si>
  <si>
    <t>pro dveře D4</t>
  </si>
  <si>
    <t>109</t>
  </si>
  <si>
    <t>766660728</t>
  </si>
  <si>
    <t>Montáž dveřního interiérového kování - zámku</t>
  </si>
  <si>
    <t>-174438423</t>
  </si>
  <si>
    <t>Montáž dveřních doplňků dveřního kování interiérového zámku</t>
  </si>
  <si>
    <t>pro dveře D1 až D4</t>
  </si>
  <si>
    <t>1+1+1+1</t>
  </si>
  <si>
    <t>110</t>
  </si>
  <si>
    <t>5490010R</t>
  </si>
  <si>
    <t>dveřní kování - klika, klika, zámek vložkový</t>
  </si>
  <si>
    <t>1847524431</t>
  </si>
  <si>
    <t>celý komplet pro dveře D1</t>
  </si>
  <si>
    <t>dodávka, doprava k pol.766660729+766660728</t>
  </si>
  <si>
    <t>111</t>
  </si>
  <si>
    <t>766660321</t>
  </si>
  <si>
    <t>Montáž posuvných dveří dvoukřídlových průchozí šířky do 1650 mm do pouzdra se dvěma kapsami</t>
  </si>
  <si>
    <t>-1688017295</t>
  </si>
  <si>
    <t>Montáž dveřních křídel dřevěných nebo plastových posuvných dveří do pouzdra zděné příčky se dvěma kapsami dvoukřídlových, průchozí šířky přes 1200 do 1650 mm</t>
  </si>
  <si>
    <t>dveře D5</t>
  </si>
  <si>
    <t>112</t>
  </si>
  <si>
    <t>6110050R</t>
  </si>
  <si>
    <t>D5 - interiérové dřevěné dveře dvoukřídlé posuvné 1200/1970 mm (š/v) plné hladké, povrch lakovaný bílý včtně kování: madlo-madlo, zámek vložkový, včetně pojízných lišt</t>
  </si>
  <si>
    <t>704980939</t>
  </si>
  <si>
    <t>dodávka, doprava k pol.766660321</t>
  </si>
  <si>
    <t>113</t>
  </si>
  <si>
    <t>998766101</t>
  </si>
  <si>
    <t>Přesun hmot tonážní pro konstrukce truhlářské v objektech v do 6 m</t>
  </si>
  <si>
    <t>-1830129459</t>
  </si>
  <si>
    <t>Přesun hmot pro konstrukce truhlářské stanovený z hmotnosti přesunovaného materiálu vodorovná dopravní vzdálenost do 50 m v objektech výšky do 6 m</t>
  </si>
  <si>
    <t>766-01</t>
  </si>
  <si>
    <t>Sestava s dřezem - dílna</t>
  </si>
  <si>
    <t>114</t>
  </si>
  <si>
    <t>766811116</t>
  </si>
  <si>
    <t>Montáž korpusu kuchyňských skříněk spodních na nožičky šířky do 1200 mm</t>
  </si>
  <si>
    <t>1629703208</t>
  </si>
  <si>
    <t>Montáž kuchyňských linek korpusu spodních skříněk na nožičky (včetně vyrovnání), šířky jednoho dílu přes 600 do 1200 mm</t>
  </si>
  <si>
    <t>srovnatelně na sokl</t>
  </si>
  <si>
    <t>115</t>
  </si>
  <si>
    <t>766811152</t>
  </si>
  <si>
    <t>Montáž korpusu kuchyňských skříněk horních na stěnu šířky do 1200 mm</t>
  </si>
  <si>
    <t>2143024570</t>
  </si>
  <si>
    <t>Montáž kuchyňských linek korpusu horních skříněk šroubovaných na stěnu, šířky jednoho dílu přes 600 do 1200 mm</t>
  </si>
  <si>
    <t>116</t>
  </si>
  <si>
    <t>766811213</t>
  </si>
  <si>
    <t>Montáž kuchyňské pracovní desky bez výřezu délky do 4000 mm</t>
  </si>
  <si>
    <t>1721613825</t>
  </si>
  <si>
    <t>Montáž kuchyňských linek pracovní desky bez výřezu, délky jednoho dílu přes 2000 do 4000 mm</t>
  </si>
  <si>
    <t>117</t>
  </si>
  <si>
    <t>766811223</t>
  </si>
  <si>
    <t>Příplatek k montáži kuchyňské pracovní desky za usazení dřezu</t>
  </si>
  <si>
    <t>-2076591792</t>
  </si>
  <si>
    <t>Montáž kuchyňských linek pracovní desky Příplatek k ceně za usazení dřezu (včetně silikonu)</t>
  </si>
  <si>
    <t>118</t>
  </si>
  <si>
    <t>76600010R</t>
  </si>
  <si>
    <t>skříňka spodní  výšky 900, hloubka cca 600 šářkacca1000 mm, dvoudvéřová vč.soklové části</t>
  </si>
  <si>
    <t>-1016514050</t>
  </si>
  <si>
    <t>bližší specifikace v PD a TZ</t>
  </si>
  <si>
    <t xml:space="preserve"> dodávka k pol.766811116</t>
  </si>
  <si>
    <t>119</t>
  </si>
  <si>
    <t>76600020R</t>
  </si>
  <si>
    <t xml:space="preserve">skříňka horní závěsná dvoudvéřová výšky 600 mm, hl. 300 mm šířka 1000 mm </t>
  </si>
  <si>
    <t>-1037727520</t>
  </si>
  <si>
    <t xml:space="preserve"> dodávka k pol.766811152</t>
  </si>
  <si>
    <t>120</t>
  </si>
  <si>
    <t>76600030R</t>
  </si>
  <si>
    <t>-1862203671</t>
  </si>
  <si>
    <t>pracovní deska postforming 36 mm, celková dl.3 m</t>
  </si>
  <si>
    <t>dodávka, doprava k pol.766811213</t>
  </si>
  <si>
    <t>121</t>
  </si>
  <si>
    <t>76601100R</t>
  </si>
  <si>
    <t>Těsnící soklová lišta - montáž, dodávka, doprava</t>
  </si>
  <si>
    <t>1580508760</t>
  </si>
  <si>
    <t>122</t>
  </si>
  <si>
    <t>76601200R</t>
  </si>
  <si>
    <t>Těsnící lišta u stěny - montáž, dodávka, doprava</t>
  </si>
  <si>
    <t>2040469189</t>
  </si>
  <si>
    <t>(2x koncovka, 1x vnitřní roh)</t>
  </si>
  <si>
    <t>3,6</t>
  </si>
  <si>
    <t>123</t>
  </si>
  <si>
    <t>-1802256720</t>
  </si>
  <si>
    <t>766-02</t>
  </si>
  <si>
    <t>Sestava s dřezem - chemie, fyzika</t>
  </si>
  <si>
    <t>124</t>
  </si>
  <si>
    <t>766811115</t>
  </si>
  <si>
    <t>Montáž korpusu kuchyňských skříněk spodních na nožičky šířky do 600 mm</t>
  </si>
  <si>
    <t>-1140375871</t>
  </si>
  <si>
    <t>Montáž kuchyňských linek korpusu spodních skříněk na nožičky (včetně vyrovnání), šířky jednoho dílu do 600 mm</t>
  </si>
  <si>
    <t>125</t>
  </si>
  <si>
    <t>766811151</t>
  </si>
  <si>
    <t>Montáž korpusu kuchyňských skříněk horních na stěnu šířky do 600 mm</t>
  </si>
  <si>
    <t>1500318198</t>
  </si>
  <si>
    <t>Montáž kuchyňských linek korpusu horních skříněk šroubovaných na stěnu, šířky jednoho dílu do 600 mm</t>
  </si>
  <si>
    <t>uzavřená skříňka</t>
  </si>
  <si>
    <t>otevřená skříňka</t>
  </si>
  <si>
    <t>126</t>
  </si>
  <si>
    <t>2124608290</t>
  </si>
  <si>
    <t>127</t>
  </si>
  <si>
    <t>-1928215046</t>
  </si>
  <si>
    <t>128</t>
  </si>
  <si>
    <t>76600015R</t>
  </si>
  <si>
    <t>skříňka spodní  výšky 900, hloubka cca 600 šířka 600 mm,uzavřené, zásuvky plnovýsuvné, panty pomalý dojezd, pohledové hrany 2ABS vč.soklové části</t>
  </si>
  <si>
    <t>2002399408</t>
  </si>
  <si>
    <t xml:space="preserve"> dodávka k pol.766811115</t>
  </si>
  <si>
    <t>129</t>
  </si>
  <si>
    <t>76600025R</t>
  </si>
  <si>
    <t>skříňka horní závěsná  šířka 600 mm uzavřená</t>
  </si>
  <si>
    <t>1077871225</t>
  </si>
  <si>
    <t xml:space="preserve"> dodávka k pol.766811151 mezisoučet A</t>
  </si>
  <si>
    <t>130</t>
  </si>
  <si>
    <t>76600026R</t>
  </si>
  <si>
    <t>skříňka horní závěsná  šířka 600 mm otevřená</t>
  </si>
  <si>
    <t>-1219951033</t>
  </si>
  <si>
    <t xml:space="preserve"> dodávka k pol.766811151 mezisoučet B</t>
  </si>
  <si>
    <t>131</t>
  </si>
  <si>
    <t>-612731669</t>
  </si>
  <si>
    <t>132</t>
  </si>
  <si>
    <t>-392359929</t>
  </si>
  <si>
    <t>133</t>
  </si>
  <si>
    <t>1225639290</t>
  </si>
  <si>
    <t>134</t>
  </si>
  <si>
    <t>-835090833</t>
  </si>
  <si>
    <t>776</t>
  </si>
  <si>
    <t>Podlahy povlakové</t>
  </si>
  <si>
    <t>135</t>
  </si>
  <si>
    <t>776141111</t>
  </si>
  <si>
    <t>Vyrovnání podkladu povlakových podlah stěrkou pevnosti 20 MPa tl 3 mm</t>
  </si>
  <si>
    <t>-465743657</t>
  </si>
  <si>
    <t>Příprava podkladu vyrovnání samonivelační stěrkou podlah min.pevnosti 20 MPa, tloušťky do 3 mm</t>
  </si>
  <si>
    <t>skladba podlahy P1 - m.č.119,120,121</t>
  </si>
  <si>
    <t>vyrovnávací samonivelační stěrka tl. min. 2 mm</t>
  </si>
  <si>
    <t>19,3+62,5+82,2</t>
  </si>
  <si>
    <t>164,0*0,02+0,72</t>
  </si>
  <si>
    <t>136</t>
  </si>
  <si>
    <t>776111311</t>
  </si>
  <si>
    <t>Vysátí podkladu povlakových podlah</t>
  </si>
  <si>
    <t>-644677842</t>
  </si>
  <si>
    <t>Příprava podkladu vysátí podlah</t>
  </si>
  <si>
    <t>137</t>
  </si>
  <si>
    <t>776251111</t>
  </si>
  <si>
    <t>Lepení pásů z přírodního linolea (marmolea) standardním lepidlem</t>
  </si>
  <si>
    <t>1403824084</t>
  </si>
  <si>
    <t>Montáž podlahovin z přírodního linolea (marmolea) lepením standardním lepidlem z pásů standardních</t>
  </si>
  <si>
    <t>skladba podlahy P1 - m.č.119,120,121+pódium</t>
  </si>
  <si>
    <t>0,2*(5,0+2,8)</t>
  </si>
  <si>
    <t>165,5*0,02+0,13</t>
  </si>
  <si>
    <t>138</t>
  </si>
  <si>
    <t>776251411</t>
  </si>
  <si>
    <t>Spoj podlah z přírodního linolea (marmolea) svařováním za tepla</t>
  </si>
  <si>
    <t>-1226887794</t>
  </si>
  <si>
    <t>Montáž podlahovin z přírodního linolea (marmolea) spoj podlah svařováním za tepla</t>
  </si>
  <si>
    <t>139</t>
  </si>
  <si>
    <t>2841107R</t>
  </si>
  <si>
    <t>linoleum přírodní ze 100% dřevité moučky, zátěž 33/34, protiskluznost R9, hořlavost Cfl S1</t>
  </si>
  <si>
    <t>-1845498313</t>
  </si>
  <si>
    <t>ztratné, prořez +10%</t>
  </si>
  <si>
    <t>dodávka, doprava k pol.776251111</t>
  </si>
  <si>
    <t>169,0*1,1+0,1</t>
  </si>
  <si>
    <t>fabion - dodávka, doprava k pol.776411112</t>
  </si>
  <si>
    <t>96,0*0,15*1,1+0,66</t>
  </si>
  <si>
    <t>Krytina musí vyhovět hygienickým a bezpečnostním požadavkům,</t>
  </si>
  <si>
    <t>tzn. krytina by měla být matná,světlá, se zvýšenou odolností</t>
  </si>
  <si>
    <t>proti oděru, otlaku a trhání.</t>
  </si>
  <si>
    <t>Barevné odstíny vybrány investorem.</t>
  </si>
  <si>
    <t>140</t>
  </si>
  <si>
    <t>776411112</t>
  </si>
  <si>
    <t>Montáž obvodových soklíků výšky do 100 mm</t>
  </si>
  <si>
    <t>1699448268</t>
  </si>
  <si>
    <t>Montáž soklíků lepením obvodových, výšky přes 80 do 100 mm</t>
  </si>
  <si>
    <t>soklový fabion z marmolea</t>
  </si>
  <si>
    <t>(11,6+6,9+0,3*3)*2-0,8*2+5,0+2,8</t>
  </si>
  <si>
    <t>(2,8+6,9)*2-1,2</t>
  </si>
  <si>
    <t>94,0*0,01+0,46</t>
  </si>
  <si>
    <t>141</t>
  </si>
  <si>
    <t>776421111</t>
  </si>
  <si>
    <t>Montáž obvodových lišt lepením</t>
  </si>
  <si>
    <t>-1400072067</t>
  </si>
  <si>
    <t>Montáž lišt obvodových lepených</t>
  </si>
  <si>
    <t>koutová lišta pro vytvoření fabionu</t>
  </si>
  <si>
    <t>dle pol.776411112</t>
  </si>
  <si>
    <t>96,0</t>
  </si>
  <si>
    <t>142</t>
  </si>
  <si>
    <t>2841100R</t>
  </si>
  <si>
    <t>lišta soklová pro vytvoření fabionu</t>
  </si>
  <si>
    <t>1050063088</t>
  </si>
  <si>
    <t>dodávka, doprava k pol.776421111</t>
  </si>
  <si>
    <t>96,0*1,1+0,4</t>
  </si>
  <si>
    <t>143</t>
  </si>
  <si>
    <t>776421211</t>
  </si>
  <si>
    <t>Montáž schodišťových samolepících lišt</t>
  </si>
  <si>
    <t>-593639792</t>
  </si>
  <si>
    <t>Montáž lišt schodišťových samolepících</t>
  </si>
  <si>
    <t>hrana pódia</t>
  </si>
  <si>
    <t>5,0+2,8+0,2</t>
  </si>
  <si>
    <t>144</t>
  </si>
  <si>
    <t>28342160</t>
  </si>
  <si>
    <t>hrana schodová s lemovým ukončením z PVC 30x35x3mm</t>
  </si>
  <si>
    <t>1072288305</t>
  </si>
  <si>
    <t>dodávka, doprava k pol.776421211</t>
  </si>
  <si>
    <t>8,0*1,1+0,2</t>
  </si>
  <si>
    <t>9*1,02 'Přepočtené koeficientem množství</t>
  </si>
  <si>
    <t>145</t>
  </si>
  <si>
    <t>776421312</t>
  </si>
  <si>
    <t>Montáž přechodových šroubovaných lišt</t>
  </si>
  <si>
    <t>706740246</t>
  </si>
  <si>
    <t>Montáž lišt přechodových šroubovaných</t>
  </si>
  <si>
    <t>dveře D1 - přechodová nerez lišta</t>
  </si>
  <si>
    <t>0,9</t>
  </si>
  <si>
    <t>dveře D2 - přechodová nerez lišta</t>
  </si>
  <si>
    <t>0,8</t>
  </si>
  <si>
    <t>dveře D3 - přechodová nerez lišta</t>
  </si>
  <si>
    <t>dveře D4 - přechodová nerez lišta</t>
  </si>
  <si>
    <t>146</t>
  </si>
  <si>
    <t>6111110R</t>
  </si>
  <si>
    <t>podlahová přechodová nerez lišta</t>
  </si>
  <si>
    <t>-1742120839</t>
  </si>
  <si>
    <t>dodávka, doprava k pol.776421312</t>
  </si>
  <si>
    <t>3,3*1,1+0,37</t>
  </si>
  <si>
    <t>147</t>
  </si>
  <si>
    <t>998776101</t>
  </si>
  <si>
    <t>Přesun hmot tonážní pro podlahy povlakové v objektech v do 6 m</t>
  </si>
  <si>
    <t>-822590434</t>
  </si>
  <si>
    <t>Přesun hmot pro podlahy povlakové stanovený z hmotnosti přesunovaného materiálu vodorovná dopravní vzdálenost do 50 m v objektech výšky do 6 m</t>
  </si>
  <si>
    <t>781</t>
  </si>
  <si>
    <t>Dokončovací práce - obklady</t>
  </si>
  <si>
    <t>148</t>
  </si>
  <si>
    <t>781474117</t>
  </si>
  <si>
    <t>Montáž obkladů vnitřních keramických hladkých do 45 ks/m2 lepených flexibilním lepidlem</t>
  </si>
  <si>
    <t>201137350</t>
  </si>
  <si>
    <t>Montáž obkladů vnitřních stěn z dlaždic keramických lepených flexibilním lepidlem maloformátových hladkých přes 35 do 45 ks/m2</t>
  </si>
  <si>
    <t>srovnatelně pro montáž obkladu do tmelu</t>
  </si>
  <si>
    <t>okolo umyvadla a kuch.linky</t>
  </si>
  <si>
    <t>1,8*5,0*2</t>
  </si>
  <si>
    <t>149</t>
  </si>
  <si>
    <t>59761255</t>
  </si>
  <si>
    <t>obklad keramický hladký přes 35 do 45ks/m2</t>
  </si>
  <si>
    <t>887696409</t>
  </si>
  <si>
    <t>keramický obklad 150x150 mm glazovaný s lesklým povrchem</t>
  </si>
  <si>
    <t>barva dle invesrota</t>
  </si>
  <si>
    <t>dodávka, doprava k pol.781474117, ztratné 10%</t>
  </si>
  <si>
    <t>18,0*1,1+0,2</t>
  </si>
  <si>
    <t>150</t>
  </si>
  <si>
    <t>781494111</t>
  </si>
  <si>
    <t>Plastové profily rohové lepené flexibilním lepidlem</t>
  </si>
  <si>
    <t>393547486</t>
  </si>
  <si>
    <t>Obklad - dokončující práce profily ukončovací lepené flexibilním lepidlem rohové</t>
  </si>
  <si>
    <t>1,8*2*2+0,8</t>
  </si>
  <si>
    <t>151</t>
  </si>
  <si>
    <t>781494511</t>
  </si>
  <si>
    <t>Plastové profily ukončovací lepené flexibilním lepidlem</t>
  </si>
  <si>
    <t>-1278981776</t>
  </si>
  <si>
    <t>Obklad - dokončující práce profily ukončovací lepené flexibilním lepidlem ukončovací</t>
  </si>
  <si>
    <t>přechod obklad x omítka</t>
  </si>
  <si>
    <t>1,8*2+5,0*2+0,4</t>
  </si>
  <si>
    <t>152</t>
  </si>
  <si>
    <t>781495115</t>
  </si>
  <si>
    <t>Spárování vnitřních obkladů silikonem</t>
  </si>
  <si>
    <t>695360013</t>
  </si>
  <si>
    <t>Obklad - dokončující práce ostatní práce spárování silikonem</t>
  </si>
  <si>
    <t>okolo zařizovacích předmětů</t>
  </si>
  <si>
    <t>2,5*2</t>
  </si>
  <si>
    <t>153</t>
  </si>
  <si>
    <t>998781101</t>
  </si>
  <si>
    <t>Přesun hmot tonážní pro obklady keramické v objektech v do 6 m</t>
  </si>
  <si>
    <t>536138067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</si>
  <si>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</si>
  <si>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</si>
  <si>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</si>
  <si>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154</t>
  </si>
  <si>
    <t>783335101</t>
  </si>
  <si>
    <t>Mezinátěr jednonásobný epoxidový mezinátěr zámečnických konstrukcí</t>
  </si>
  <si>
    <t>2070218842</t>
  </si>
  <si>
    <t>Mezinátěr zámečnických konstrukcí jednonásobný epoxidový</t>
  </si>
  <si>
    <t xml:space="preserve">nové dveřní zárubně </t>
  </si>
  <si>
    <t>dveře D1+D2+D3+D4</t>
  </si>
  <si>
    <t>0,92*4+0,32</t>
  </si>
  <si>
    <t>ocelové překlady nad otvory</t>
  </si>
  <si>
    <t>10,0*0,032+0,18</t>
  </si>
  <si>
    <t>155</t>
  </si>
  <si>
    <t>783337101</t>
  </si>
  <si>
    <t>Krycí jednonásobný epoxidový nátěr zámečnických konstrukcí</t>
  </si>
  <si>
    <t>1470194390</t>
  </si>
  <si>
    <t>Krycí nátěr (email) zámečnických konstrukcí jednonásobný epoxidový</t>
  </si>
  <si>
    <t>nové dveřní zárubně - barevný odstín musí být kontrastní k ploše stěny</t>
  </si>
  <si>
    <t>a barvě dveří</t>
  </si>
  <si>
    <t>- rozměry otvorů musí být ověřeny na stavbě</t>
  </si>
  <si>
    <t>- součástí dodávka jsou veškeré kotevní a pomocné konstrukce</t>
  </si>
  <si>
    <t>dle pol.783335101 mezisoučet A</t>
  </si>
  <si>
    <t>4,0</t>
  </si>
  <si>
    <t>156</t>
  </si>
  <si>
    <t>7838200R1</t>
  </si>
  <si>
    <t>Omyvatelný odolný nátěr omítky dvojnásobný</t>
  </si>
  <si>
    <t>771754453</t>
  </si>
  <si>
    <t>1.NP - místnost č 120</t>
  </si>
  <si>
    <t>1,8*(8,7+6,9+0,5+0,3*3)*2</t>
  </si>
  <si>
    <t>-1,8*(0,9+2,06)-0,9*1,6*3</t>
  </si>
  <si>
    <t>místnost č.121</t>
  </si>
  <si>
    <t>-1,8*0,8*2-0,9*1,6*4</t>
  </si>
  <si>
    <t>povrchy stěn chodby u vyměňovaných dveří</t>
  </si>
  <si>
    <t>5,0</t>
  </si>
  <si>
    <t>118,8*0,03+0,604</t>
  </si>
  <si>
    <t>784</t>
  </si>
  <si>
    <t>Dokončovací práce - malby a tapety</t>
  </si>
  <si>
    <t>157</t>
  </si>
  <si>
    <t>784221103</t>
  </si>
  <si>
    <t>Dvojnásobné bílé malby ze směsí za sucha dobře otěruvzdorných v místnostech do 5,00 m</t>
  </si>
  <si>
    <t>-1913654208</t>
  </si>
  <si>
    <t>Malby z malířských směsí otěruvzdorných za sucha dvojnásobné, bílé za sucha otěruvzdorné dobře v místnostech výšky přes 3,80 do 5,00 m</t>
  </si>
  <si>
    <t>(4,1-1,8)*(11,6+6,9+0,3*4)*2</t>
  </si>
  <si>
    <t>(4,1-1,8)*(8,7+6,9+0,5+0,3*3)*2</t>
  </si>
  <si>
    <t>4,1*(2,8+6,9+0,3)*2</t>
  </si>
  <si>
    <t>-(1,63*2,67-4,0)</t>
  </si>
  <si>
    <t>568,0*0,03+0,012</t>
  </si>
  <si>
    <t>786</t>
  </si>
  <si>
    <t>Dokončovací práce - čalounické úpravy</t>
  </si>
  <si>
    <t>158</t>
  </si>
  <si>
    <t>786612200</t>
  </si>
  <si>
    <t>Montáž zastiňujících rolet z textilií nebo umělých tkanin</t>
  </si>
  <si>
    <t>-503849475</t>
  </si>
  <si>
    <t>Montáž zastiňujících rolet do jakýchkoli typů oken z textilií nebo umělých tkanin</t>
  </si>
  <si>
    <t>zastiňující roleta</t>
  </si>
  <si>
    <t>zatemňujícíc roleta</t>
  </si>
  <si>
    <t>159</t>
  </si>
  <si>
    <t>6112400R</t>
  </si>
  <si>
    <t>Zastíňující okenní roleta vnitřní s ručním ovládáním řetízkem, výztužná textilní plocha 165 x 270 cm</t>
  </si>
  <si>
    <t>1271207714</t>
  </si>
  <si>
    <t xml:space="preserve">Zastíňující okenní roleta vnitřní s ručním ovládáním řetízkem, výztužná textilní plocha 165 x 270 cm </t>
  </si>
  <si>
    <t>dodávka doprava k pol.786612200</t>
  </si>
  <si>
    <t>160</t>
  </si>
  <si>
    <t>6112500R</t>
  </si>
  <si>
    <t>Zatemňující okenní roleta vnitřní s ručním ovládáním řetízkem, výztužná textilní plocha 165 x 270 cm, musí zajistit úplné zatemnění</t>
  </si>
  <si>
    <t>-1780535892</t>
  </si>
  <si>
    <t>161</t>
  </si>
  <si>
    <t>998786102</t>
  </si>
  <si>
    <t>Přesun hmot tonážní pro čalounické úpravy v objektech v do 12 m</t>
  </si>
  <si>
    <t>-1856341025</t>
  </si>
  <si>
    <t>Přesun hmot pro čalounické úpravy stanovený z hmotnosti přesunovaného materiálu vodorovná dopravní vzdálenost do 50 m v objektech výšky (hloubky) přes 6 do 12 m</t>
  </si>
  <si>
    <t>B - ZTI</t>
  </si>
  <si>
    <t xml:space="preserve">    721 - Zdravotechnika - vnitřní kanalizace</t>
  </si>
  <si>
    <t xml:space="preserve">    722 - Zdravotechnika - vnitřní vodovod</t>
  </si>
  <si>
    <t>35550000R</t>
  </si>
  <si>
    <t>Zednické přípomoce</t>
  </si>
  <si>
    <t>Kč</t>
  </si>
  <si>
    <t>-405599282</t>
  </si>
  <si>
    <t>sekání drážek,  jejich zpětné začištění a jiné</t>
  </si>
  <si>
    <t>drobné zednické práce</t>
  </si>
  <si>
    <t>1,0</t>
  </si>
  <si>
    <t>997013153</t>
  </si>
  <si>
    <t>Vnitrostaveništní doprava suti a vybouraných hmot pro budovy v do 12 m s omezením mechanizace</t>
  </si>
  <si>
    <t>-1271373212</t>
  </si>
  <si>
    <t>Vnitrostaveništní doprava suti a vybouraných hmot vodorovně do 50 m svisle s omezením mechanizace pro budovy a haly výšky přes 9 do 12 m</t>
  </si>
  <si>
    <t>573222089</t>
  </si>
  <si>
    <t>-1097547268</t>
  </si>
  <si>
    <t>0,054*(12-1)</t>
  </si>
  <si>
    <t>-1527178135</t>
  </si>
  <si>
    <t>721</t>
  </si>
  <si>
    <t>Zdravotechnika - vnitřní kanalizace</t>
  </si>
  <si>
    <t>721171803</t>
  </si>
  <si>
    <t>Demontáž potrubí z PVC do D 75</t>
  </si>
  <si>
    <t>1445978995</t>
  </si>
  <si>
    <t>Demontáž potrubí z novodurových trub odpadních nebo připojovacích do D 75</t>
  </si>
  <si>
    <t>721174042</t>
  </si>
  <si>
    <t>Potrubí kanalizační z PP připojovací DN 40</t>
  </si>
  <si>
    <t>-1298821683</t>
  </si>
  <si>
    <t>Potrubí z plastových trub polypropylenové připojovací DN 40</t>
  </si>
  <si>
    <t>PP-HT DN 40</t>
  </si>
  <si>
    <t>721174043</t>
  </si>
  <si>
    <t>Potrubí kanalizační z PP připojovací DN 50</t>
  </si>
  <si>
    <t>-414429399</t>
  </si>
  <si>
    <t>Potrubí z plastových trub polypropylenové připojovací DN 50</t>
  </si>
  <si>
    <t>PP-HT DN 50</t>
  </si>
  <si>
    <t>721171903</t>
  </si>
  <si>
    <t>Potrubí z PP vsazení odbočky do hrdla DN 50</t>
  </si>
  <si>
    <t>1665285869</t>
  </si>
  <si>
    <t>Opravy odpadního potrubí plastového vsazení odbočky do potrubí DN 50</t>
  </si>
  <si>
    <t>včetně materiálu</t>
  </si>
  <si>
    <t>napojení na stávající odbočku na odpadním potrubí</t>
  </si>
  <si>
    <t>721290111</t>
  </si>
  <si>
    <t>Zkouška těsnosti potrubí kanalizace vodou do DN 125</t>
  </si>
  <si>
    <t>-697681682</t>
  </si>
  <si>
    <t>Zkouška těsnosti kanalizace v objektech vodou do DN 125</t>
  </si>
  <si>
    <t>998721101</t>
  </si>
  <si>
    <t>Přesun hmot tonážní pro vnitřní kanalizace v objektech v do 6 m</t>
  </si>
  <si>
    <t>-1002546329</t>
  </si>
  <si>
    <t>Přesun hmot pro vnitřní kanalizace stanovený z hmotnosti přesunovaného materiálu vodorovná dopravní vzdálenost do 50 m v objektech výšky do 6 m</t>
  </si>
  <si>
    <t>722</t>
  </si>
  <si>
    <t>Zdravotechnika - vnitřní vodovod</t>
  </si>
  <si>
    <t>722170801</t>
  </si>
  <si>
    <t>Demontáž rozvodů vody z plastů do D 25</t>
  </si>
  <si>
    <t>944130297</t>
  </si>
  <si>
    <t>Demontáž rozvodů vody z plastů do Ø 25 mm</t>
  </si>
  <si>
    <t>722181812</t>
  </si>
  <si>
    <t>Demontáž plstěných pásů z trub do D 50</t>
  </si>
  <si>
    <t>800906326</t>
  </si>
  <si>
    <t>Demontáž plstěných pásů z trub do Ø 50</t>
  </si>
  <si>
    <t>722174002</t>
  </si>
  <si>
    <t>Potrubí vodovodní plastové PPR svar polyfuze PN 16 D 20 x 2,8 mm</t>
  </si>
  <si>
    <t>-1770751223</t>
  </si>
  <si>
    <t>Potrubí z plastových trubek z polypropylenu (PPR) svařovaných polyfuzně PN 16 (SDR 7,4) D 20 x 2,8</t>
  </si>
  <si>
    <t>722174003</t>
  </si>
  <si>
    <t>Potrubí vodovodní plastové PPR svar polyfuze PN 16 D 25 x 3,5 mm</t>
  </si>
  <si>
    <t>-1376093441</t>
  </si>
  <si>
    <t>Potrubí z plastových trubek z polypropylenu (PPR) svařovaných polyfuzně PN 16 (SDR 7,4) D 25 x 3,5</t>
  </si>
  <si>
    <t>722181231</t>
  </si>
  <si>
    <t>Ochrana vodovodního potrubí přilepenými termoizolačními trubicemi z PE tl do 13 mm DN do 22 mm</t>
  </si>
  <si>
    <t>-1970817111</t>
  </si>
  <si>
    <t>Ochrana potrubí termoizolačními trubicemi z pěnového polyetylenu PE přilepenými v příčných a podélných spojích, tloušťky izolace přes 9 do 13 mm, vnitřního průměru izolace DN do 22 mm</t>
  </si>
  <si>
    <t>722181232</t>
  </si>
  <si>
    <t>Ochrana vodovodního potrubí přilepenými termoizolačními trubicemi z PE tl do 13 mm DN do 45 mm</t>
  </si>
  <si>
    <t>-720183066</t>
  </si>
  <si>
    <t>Ochrana potrubí termoizolačními trubicemi z pěnového polyetylenu PE přilepenými v příčných a podélných spojích, tloušťky izolace přes 9 do 13 mm, vnitřního průměru izolace DN přes 22 do 45 mm</t>
  </si>
  <si>
    <t>722171934</t>
  </si>
  <si>
    <t>Potrubí plastové výměna trub nebo tvarovek D do 32 mm</t>
  </si>
  <si>
    <t>2068847446</t>
  </si>
  <si>
    <t>Výměna trubky, tvarovky, vsazení odbočky na rozvodech vody z plastů D přes 25 do 32 mm</t>
  </si>
  <si>
    <t>napojení na stávající odbočku na stoupačkách</t>
  </si>
  <si>
    <t>3195123R</t>
  </si>
  <si>
    <t>materiál k pol.722171934 - dodávka, doprava</t>
  </si>
  <si>
    <t>-1971999070</t>
  </si>
  <si>
    <t>722290215</t>
  </si>
  <si>
    <t>Zkouška těsnosti vodovodního potrubí hrdlového nebo přírubového do DN 100</t>
  </si>
  <si>
    <t>1011600442</t>
  </si>
  <si>
    <t>Zkoušky, proplach a desinfekce vodovodního potrubí zkoušky těsnosti vodovodního potrubí hrdlového nebo přírubového do DN 100</t>
  </si>
  <si>
    <t>722290234</t>
  </si>
  <si>
    <t>Proplach a dezinfekce vodovodního potrubí do DN 80</t>
  </si>
  <si>
    <t>1724352835</t>
  </si>
  <si>
    <t>Zkoušky, proplach a desinfekce vodovodního potrubí proplach a desinfekce vodovodního potrubí do DN 80</t>
  </si>
  <si>
    <t>998722101</t>
  </si>
  <si>
    <t>Přesun hmot tonážní pro vnitřní vodovod v objektech v do 6 m</t>
  </si>
  <si>
    <t>-1661483334</t>
  </si>
  <si>
    <t>Přesun hmot pro vnitřní vodovod stanovený z hmotnosti přesunovaného materiálu vodorovná dopravní vzdálenost do 50 m v objektech výšky do 6 m</t>
  </si>
  <si>
    <t>725210821</t>
  </si>
  <si>
    <t>Demontáž umyvadel bez výtokových armatur</t>
  </si>
  <si>
    <t>1216749316</t>
  </si>
  <si>
    <t>Demontáž umyvadel bez výtokových armatur umyvadel</t>
  </si>
  <si>
    <t>725310823</t>
  </si>
  <si>
    <t>Demontáž dřez jednoduchý vestavěný v kuchyňských sestavách bez výtokových armatur</t>
  </si>
  <si>
    <t>-594470561</t>
  </si>
  <si>
    <t>Demontáž dřezů jednodílných bez výtokových armatur vestavěných v kuchyňských sestavách</t>
  </si>
  <si>
    <t>725820801</t>
  </si>
  <si>
    <t>Demontáž baterie nástěnné do G 3 / 4</t>
  </si>
  <si>
    <t>262552265</t>
  </si>
  <si>
    <t>Demontáž baterií nástěnných do G 3/4</t>
  </si>
  <si>
    <t>pro umyvadlo</t>
  </si>
  <si>
    <t>pro dřez</t>
  </si>
  <si>
    <t>725860811</t>
  </si>
  <si>
    <t>Demontáž uzávěrů zápachu jednoduchých</t>
  </si>
  <si>
    <t>-1413348877</t>
  </si>
  <si>
    <t>Demontáž zápachových uzávěrek pro zařizovací předměty jednoduchých</t>
  </si>
  <si>
    <t>725211601</t>
  </si>
  <si>
    <t>Umyvadlo keramické bílé šířky 500 mm bez krytu na sifon připevněné na stěnu šrouby</t>
  </si>
  <si>
    <t>-1453477943</t>
  </si>
  <si>
    <t>Umyvadla keramická bílá bez výtokových armatur připevněná na stěnu šrouby bez sloupu nebo krytu na sifon 500 mm</t>
  </si>
  <si>
    <t>725822611</t>
  </si>
  <si>
    <t>Baterie umyvadlová stojánková páková bez výpusti</t>
  </si>
  <si>
    <t>1593630385</t>
  </si>
  <si>
    <t>Baterie umyvadlové stojánkové pákové bez výpusti</t>
  </si>
  <si>
    <t>725861102</t>
  </si>
  <si>
    <t>Zápachová uzávěrka pro umyvadla DN 40</t>
  </si>
  <si>
    <t>-488602051</t>
  </si>
  <si>
    <t>Zápachové uzávěrky zařizovacích předmětů pro umyvadla DN 40</t>
  </si>
  <si>
    <t>-549673128</t>
  </si>
  <si>
    <t>1772616348</t>
  </si>
  <si>
    <t>baterie umyvadlová</t>
  </si>
  <si>
    <t>2*2</t>
  </si>
  <si>
    <t>84073475</t>
  </si>
  <si>
    <t>-397155194</t>
  </si>
  <si>
    <t>C - Silnoproud</t>
  </si>
  <si>
    <t>741 - Elektroinstalace - silnoproud</t>
  </si>
  <si>
    <t>741</t>
  </si>
  <si>
    <t>Elektroinstalace - silnoproud</t>
  </si>
  <si>
    <t>741 01</t>
  </si>
  <si>
    <t>Silnoproud - montáž, dodávka, doprava - přenos ze samostatného rozpočtu (viz příloha)</t>
  </si>
  <si>
    <t>kpl</t>
  </si>
  <si>
    <t>-1919681385</t>
  </si>
  <si>
    <t>D - Slaboproud</t>
  </si>
  <si>
    <t>742 - Elektroinstalace - slaboproud</t>
  </si>
  <si>
    <t>742</t>
  </si>
  <si>
    <t>Elektroinstalace - slaboproud</t>
  </si>
  <si>
    <t>742 01</t>
  </si>
  <si>
    <t>Slaboproud - montáž, dodávka, doprava - přenos ze samostatného rozpočtu (viz příloha)</t>
  </si>
  <si>
    <t>1168648920</t>
  </si>
  <si>
    <t>E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</si>
  <si>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</si>
  <si>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</si>
  <si>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</si>
  <si>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</si>
  <si>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</si>
  <si>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</si>
  <si>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VRN1</t>
  </si>
  <si>
    <t>Průzkumné, geodetické a projektové práce</t>
  </si>
  <si>
    <t>013244000</t>
  </si>
  <si>
    <t>Dokumentace pro provádění stavby</t>
  </si>
  <si>
    <t>1024</t>
  </si>
  <si>
    <t>-2090699728</t>
  </si>
  <si>
    <t>-dokumentace provádění stavby a výrobní a dodavatelská dokumentace</t>
  </si>
  <si>
    <t>jednotlivých profesí popř. specializovaný návrh (uvedeno v TZ)</t>
  </si>
  <si>
    <t>013254000</t>
  </si>
  <si>
    <t>Dokumentace skutečného provedení stavby</t>
  </si>
  <si>
    <t>-1569634547</t>
  </si>
  <si>
    <t>VRN3</t>
  </si>
  <si>
    <t>Zařízení staveniště</t>
  </si>
  <si>
    <t>030001000</t>
  </si>
  <si>
    <t>528549224</t>
  </si>
  <si>
    <t>034002000</t>
  </si>
  <si>
    <t>Zabezpečení staveniště</t>
  </si>
  <si>
    <t>-856468127</t>
  </si>
  <si>
    <t>- opatření k zajištění bezpečnosti účastníků realizace akce a veřejnosti</t>
  </si>
  <si>
    <t>(zejména zajištění staveniště, bezpečnostní tabulky apod.)</t>
  </si>
  <si>
    <t>- bližší specifikace viz projektová dokumentace (průvodní a souhrnná zpráva)</t>
  </si>
  <si>
    <t>039002000</t>
  </si>
  <si>
    <t>Zrušení zařízení staveniště</t>
  </si>
  <si>
    <t>10033695</t>
  </si>
  <si>
    <t xml:space="preserve"> - včetně úklidu a uvedení okolí stavby do původního stavu</t>
  </si>
  <si>
    <t>VRN4</t>
  </si>
  <si>
    <t>Inženýrská činnost</t>
  </si>
  <si>
    <t>043103000</t>
  </si>
  <si>
    <t>Zkoušky bez rozlišení</t>
  </si>
  <si>
    <t>405233070</t>
  </si>
  <si>
    <t xml:space="preserve">- zkoušky TZB jsou uvedeny u jednotlivých profesí, v případě absence </t>
  </si>
  <si>
    <t xml:space="preserve"> některé z nezbytně nutných zkoušek bude tato zkouška oceněna zde</t>
  </si>
  <si>
    <t xml:space="preserve">- ocenit zkoušky pro provedení stavební části </t>
  </si>
  <si>
    <t>- vytyčení elektrovedení na vnitřních stranách stěn v prostorách výstavby</t>
  </si>
  <si>
    <t>044002000</t>
  </si>
  <si>
    <t>Revize</t>
  </si>
  <si>
    <t>47595697</t>
  </si>
  <si>
    <t xml:space="preserve">- revize TZB jsou uvedeny u jednotlivých profesí, v případě absence </t>
  </si>
  <si>
    <t>některé z nezbytně nutných zkoušek bude tato zkouška oceněna zde</t>
  </si>
  <si>
    <t>045002000</t>
  </si>
  <si>
    <t>Kompletační a koordinační činnost</t>
  </si>
  <si>
    <t>612652442</t>
  </si>
  <si>
    <t>VRN9</t>
  </si>
  <si>
    <t>Ostatní náklady</t>
  </si>
  <si>
    <t>091002000</t>
  </si>
  <si>
    <t>Ostatní náklady související s objektem</t>
  </si>
  <si>
    <t>-1937895888</t>
  </si>
  <si>
    <t>- zpracování návrdů provozních řádů příslušných zařízení zhotovitelem</t>
  </si>
  <si>
    <t>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</si>
</sst>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1"/>
  <sheetViews>
    <sheetView showGridLines="0" topLeftCell="A55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1"/>
      <c r="AQ5" s="21"/>
      <c r="AR5" s="19"/>
      <c r="BE5" s="249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1"/>
      <c r="AQ6" s="21"/>
      <c r="AR6" s="19"/>
      <c r="BE6" s="250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50"/>
      <c r="BS7" s="16" t="s">
        <v>6</v>
      </c>
    </row>
    <row r="8" spans="1:74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50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0"/>
      <c r="BS9" s="16" t="s">
        <v>6</v>
      </c>
    </row>
    <row r="10" spans="1:74" ht="12" customHeight="1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250"/>
      <c r="BS10" s="16" t="s">
        <v>6</v>
      </c>
    </row>
    <row r="11" spans="1:74" ht="18.399999999999999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28</v>
      </c>
      <c r="AO11" s="21"/>
      <c r="AP11" s="21"/>
      <c r="AQ11" s="21"/>
      <c r="AR11" s="19"/>
      <c r="BE11" s="250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0"/>
      <c r="BS12" s="16" t="s">
        <v>6</v>
      </c>
    </row>
    <row r="13" spans="1:74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32</v>
      </c>
      <c r="AO13" s="21"/>
      <c r="AP13" s="21"/>
      <c r="AQ13" s="21"/>
      <c r="AR13" s="19"/>
      <c r="BE13" s="250"/>
      <c r="BS13" s="16" t="s">
        <v>6</v>
      </c>
    </row>
    <row r="14" spans="1:74" ht="11.25">
      <c r="B14" s="20"/>
      <c r="C14" s="21"/>
      <c r="D14" s="21"/>
      <c r="E14" s="272" t="s">
        <v>32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8" t="s">
        <v>30</v>
      </c>
      <c r="AL14" s="21"/>
      <c r="AM14" s="21"/>
      <c r="AN14" s="30" t="s">
        <v>32</v>
      </c>
      <c r="AO14" s="21"/>
      <c r="AP14" s="21"/>
      <c r="AQ14" s="21"/>
      <c r="AR14" s="19"/>
      <c r="BE14" s="250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0"/>
      <c r="BS15" s="16" t="s">
        <v>4</v>
      </c>
    </row>
    <row r="16" spans="1:74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28</v>
      </c>
      <c r="AO16" s="21"/>
      <c r="AP16" s="21"/>
      <c r="AQ16" s="21"/>
      <c r="AR16" s="19"/>
      <c r="BE16" s="250"/>
      <c r="BS16" s="16" t="s">
        <v>4</v>
      </c>
    </row>
    <row r="17" spans="2:7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28</v>
      </c>
      <c r="AO17" s="21"/>
      <c r="AP17" s="21"/>
      <c r="AQ17" s="21"/>
      <c r="AR17" s="19"/>
      <c r="BE17" s="250"/>
      <c r="BS17" s="16" t="s">
        <v>35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0"/>
      <c r="BS18" s="16" t="s">
        <v>6</v>
      </c>
    </row>
    <row r="19" spans="2:71" ht="12" customHeight="1">
      <c r="B19" s="20"/>
      <c r="C19" s="21"/>
      <c r="D19" s="28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28</v>
      </c>
      <c r="AO19" s="21"/>
      <c r="AP19" s="21"/>
      <c r="AQ19" s="21"/>
      <c r="AR19" s="19"/>
      <c r="BE19" s="250"/>
      <c r="BS19" s="16" t="s">
        <v>6</v>
      </c>
    </row>
    <row r="20" spans="2:7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28</v>
      </c>
      <c r="AO20" s="21"/>
      <c r="AP20" s="21"/>
      <c r="AQ20" s="21"/>
      <c r="AR20" s="19"/>
      <c r="BE20" s="250"/>
      <c r="BS20" s="16" t="s">
        <v>35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0"/>
    </row>
    <row r="22" spans="2:7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0"/>
    </row>
    <row r="23" spans="2:71" ht="45" customHeight="1">
      <c r="B23" s="20"/>
      <c r="C23" s="21"/>
      <c r="D23" s="21"/>
      <c r="E23" s="274" t="s">
        <v>39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1"/>
      <c r="AP23" s="21"/>
      <c r="AQ23" s="21"/>
      <c r="AR23" s="19"/>
      <c r="BE23" s="250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0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0"/>
    </row>
    <row r="26" spans="2:71" s="1" customFormat="1" ht="25.9" customHeight="1">
      <c r="B26" s="33"/>
      <c r="C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1">
        <f>ROUND(AG54,2)</f>
        <v>0</v>
      </c>
      <c r="AL26" s="252"/>
      <c r="AM26" s="252"/>
      <c r="AN26" s="252"/>
      <c r="AO26" s="252"/>
      <c r="AP26" s="34"/>
      <c r="AQ26" s="34"/>
      <c r="AR26" s="37"/>
      <c r="BE26" s="250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0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5" t="s">
        <v>41</v>
      </c>
      <c r="M28" s="275"/>
      <c r="N28" s="275"/>
      <c r="O28" s="275"/>
      <c r="P28" s="275"/>
      <c r="Q28" s="34"/>
      <c r="R28" s="34"/>
      <c r="S28" s="34"/>
      <c r="T28" s="34"/>
      <c r="U28" s="34"/>
      <c r="V28" s="34"/>
      <c r="W28" s="275" t="s">
        <v>42</v>
      </c>
      <c r="X28" s="275"/>
      <c r="Y28" s="275"/>
      <c r="Z28" s="275"/>
      <c r="AA28" s="275"/>
      <c r="AB28" s="275"/>
      <c r="AC28" s="275"/>
      <c r="AD28" s="275"/>
      <c r="AE28" s="275"/>
      <c r="AF28" s="34"/>
      <c r="AG28" s="34"/>
      <c r="AH28" s="34"/>
      <c r="AI28" s="34"/>
      <c r="AJ28" s="34"/>
      <c r="AK28" s="275" t="s">
        <v>43</v>
      </c>
      <c r="AL28" s="275"/>
      <c r="AM28" s="275"/>
      <c r="AN28" s="275"/>
      <c r="AO28" s="275"/>
      <c r="AP28" s="34"/>
      <c r="AQ28" s="34"/>
      <c r="AR28" s="37"/>
      <c r="BE28" s="250"/>
    </row>
    <row r="29" spans="2:71" s="2" customFormat="1" ht="14.45" customHeight="1">
      <c r="B29" s="38"/>
      <c r="C29" s="39"/>
      <c r="D29" s="28" t="s">
        <v>44</v>
      </c>
      <c r="E29" s="39"/>
      <c r="F29" s="28" t="s">
        <v>45</v>
      </c>
      <c r="G29" s="39"/>
      <c r="H29" s="39"/>
      <c r="I29" s="39"/>
      <c r="J29" s="39"/>
      <c r="K29" s="39"/>
      <c r="L29" s="276">
        <v>0.21</v>
      </c>
      <c r="M29" s="248"/>
      <c r="N29" s="248"/>
      <c r="O29" s="248"/>
      <c r="P29" s="248"/>
      <c r="Q29" s="39"/>
      <c r="R29" s="39"/>
      <c r="S29" s="39"/>
      <c r="T29" s="39"/>
      <c r="U29" s="39"/>
      <c r="V29" s="39"/>
      <c r="W29" s="247">
        <f>ROUND(AZ54, 2)</f>
        <v>0</v>
      </c>
      <c r="X29" s="248"/>
      <c r="Y29" s="248"/>
      <c r="Z29" s="248"/>
      <c r="AA29" s="248"/>
      <c r="AB29" s="248"/>
      <c r="AC29" s="248"/>
      <c r="AD29" s="248"/>
      <c r="AE29" s="248"/>
      <c r="AF29" s="39"/>
      <c r="AG29" s="39"/>
      <c r="AH29" s="39"/>
      <c r="AI29" s="39"/>
      <c r="AJ29" s="39"/>
      <c r="AK29" s="247">
        <f>ROUND(AV54, 2)</f>
        <v>0</v>
      </c>
      <c r="AL29" s="248"/>
      <c r="AM29" s="248"/>
      <c r="AN29" s="248"/>
      <c r="AO29" s="248"/>
      <c r="AP29" s="39"/>
      <c r="AQ29" s="39"/>
      <c r="AR29" s="40"/>
      <c r="BE29" s="250"/>
    </row>
    <row r="30" spans="2:71" s="2" customFormat="1" ht="14.45" customHeight="1">
      <c r="B30" s="38"/>
      <c r="C30" s="39"/>
      <c r="D30" s="39"/>
      <c r="E30" s="39"/>
      <c r="F30" s="28" t="s">
        <v>46</v>
      </c>
      <c r="G30" s="39"/>
      <c r="H30" s="39"/>
      <c r="I30" s="39"/>
      <c r="J30" s="39"/>
      <c r="K30" s="39"/>
      <c r="L30" s="276">
        <v>0.15</v>
      </c>
      <c r="M30" s="248"/>
      <c r="N30" s="248"/>
      <c r="O30" s="248"/>
      <c r="P30" s="248"/>
      <c r="Q30" s="39"/>
      <c r="R30" s="39"/>
      <c r="S30" s="39"/>
      <c r="T30" s="39"/>
      <c r="U30" s="39"/>
      <c r="V30" s="39"/>
      <c r="W30" s="247">
        <f>ROUND(BA54, 2)</f>
        <v>0</v>
      </c>
      <c r="X30" s="248"/>
      <c r="Y30" s="248"/>
      <c r="Z30" s="248"/>
      <c r="AA30" s="248"/>
      <c r="AB30" s="248"/>
      <c r="AC30" s="248"/>
      <c r="AD30" s="248"/>
      <c r="AE30" s="248"/>
      <c r="AF30" s="39"/>
      <c r="AG30" s="39"/>
      <c r="AH30" s="39"/>
      <c r="AI30" s="39"/>
      <c r="AJ30" s="39"/>
      <c r="AK30" s="247">
        <f>ROUND(AW54, 2)</f>
        <v>0</v>
      </c>
      <c r="AL30" s="248"/>
      <c r="AM30" s="248"/>
      <c r="AN30" s="248"/>
      <c r="AO30" s="248"/>
      <c r="AP30" s="39"/>
      <c r="AQ30" s="39"/>
      <c r="AR30" s="40"/>
      <c r="BE30" s="250"/>
    </row>
    <row r="31" spans="2:71" s="2" customFormat="1" ht="14.45" hidden="1" customHeight="1">
      <c r="B31" s="38"/>
      <c r="C31" s="39"/>
      <c r="D31" s="39"/>
      <c r="E31" s="39"/>
      <c r="F31" s="28" t="s">
        <v>47</v>
      </c>
      <c r="G31" s="39"/>
      <c r="H31" s="39"/>
      <c r="I31" s="39"/>
      <c r="J31" s="39"/>
      <c r="K31" s="39"/>
      <c r="L31" s="276">
        <v>0.21</v>
      </c>
      <c r="M31" s="248"/>
      <c r="N31" s="248"/>
      <c r="O31" s="248"/>
      <c r="P31" s="248"/>
      <c r="Q31" s="39"/>
      <c r="R31" s="39"/>
      <c r="S31" s="39"/>
      <c r="T31" s="39"/>
      <c r="U31" s="39"/>
      <c r="V31" s="39"/>
      <c r="W31" s="247">
        <f>ROUND(BB54, 2)</f>
        <v>0</v>
      </c>
      <c r="X31" s="248"/>
      <c r="Y31" s="248"/>
      <c r="Z31" s="248"/>
      <c r="AA31" s="248"/>
      <c r="AB31" s="248"/>
      <c r="AC31" s="248"/>
      <c r="AD31" s="248"/>
      <c r="AE31" s="248"/>
      <c r="AF31" s="39"/>
      <c r="AG31" s="39"/>
      <c r="AH31" s="39"/>
      <c r="AI31" s="39"/>
      <c r="AJ31" s="39"/>
      <c r="AK31" s="247">
        <v>0</v>
      </c>
      <c r="AL31" s="248"/>
      <c r="AM31" s="248"/>
      <c r="AN31" s="248"/>
      <c r="AO31" s="248"/>
      <c r="AP31" s="39"/>
      <c r="AQ31" s="39"/>
      <c r="AR31" s="40"/>
      <c r="BE31" s="250"/>
    </row>
    <row r="32" spans="2:71" s="2" customFormat="1" ht="14.45" hidden="1" customHeight="1">
      <c r="B32" s="38"/>
      <c r="C32" s="39"/>
      <c r="D32" s="39"/>
      <c r="E32" s="39"/>
      <c r="F32" s="28" t="s">
        <v>48</v>
      </c>
      <c r="G32" s="39"/>
      <c r="H32" s="39"/>
      <c r="I32" s="39"/>
      <c r="J32" s="39"/>
      <c r="K32" s="39"/>
      <c r="L32" s="276">
        <v>0.15</v>
      </c>
      <c r="M32" s="248"/>
      <c r="N32" s="248"/>
      <c r="O32" s="248"/>
      <c r="P32" s="248"/>
      <c r="Q32" s="39"/>
      <c r="R32" s="39"/>
      <c r="S32" s="39"/>
      <c r="T32" s="39"/>
      <c r="U32" s="39"/>
      <c r="V32" s="39"/>
      <c r="W32" s="247">
        <f>ROUND(BC54, 2)</f>
        <v>0</v>
      </c>
      <c r="X32" s="248"/>
      <c r="Y32" s="248"/>
      <c r="Z32" s="248"/>
      <c r="AA32" s="248"/>
      <c r="AB32" s="248"/>
      <c r="AC32" s="248"/>
      <c r="AD32" s="248"/>
      <c r="AE32" s="248"/>
      <c r="AF32" s="39"/>
      <c r="AG32" s="39"/>
      <c r="AH32" s="39"/>
      <c r="AI32" s="39"/>
      <c r="AJ32" s="39"/>
      <c r="AK32" s="247">
        <v>0</v>
      </c>
      <c r="AL32" s="248"/>
      <c r="AM32" s="248"/>
      <c r="AN32" s="248"/>
      <c r="AO32" s="248"/>
      <c r="AP32" s="39"/>
      <c r="AQ32" s="39"/>
      <c r="AR32" s="40"/>
      <c r="BE32" s="250"/>
    </row>
    <row r="33" spans="2:44" s="2" customFormat="1" ht="14.45" hidden="1" customHeight="1">
      <c r="B33" s="38"/>
      <c r="C33" s="39"/>
      <c r="D33" s="39"/>
      <c r="E33" s="39"/>
      <c r="F33" s="28" t="s">
        <v>49</v>
      </c>
      <c r="G33" s="39"/>
      <c r="H33" s="39"/>
      <c r="I33" s="39"/>
      <c r="J33" s="39"/>
      <c r="K33" s="39"/>
      <c r="L33" s="276">
        <v>0</v>
      </c>
      <c r="M33" s="248"/>
      <c r="N33" s="248"/>
      <c r="O33" s="248"/>
      <c r="P33" s="248"/>
      <c r="Q33" s="39"/>
      <c r="R33" s="39"/>
      <c r="S33" s="39"/>
      <c r="T33" s="39"/>
      <c r="U33" s="39"/>
      <c r="V33" s="39"/>
      <c r="W33" s="247">
        <f>ROUND(BD54, 2)</f>
        <v>0</v>
      </c>
      <c r="X33" s="248"/>
      <c r="Y33" s="248"/>
      <c r="Z33" s="248"/>
      <c r="AA33" s="248"/>
      <c r="AB33" s="248"/>
      <c r="AC33" s="248"/>
      <c r="AD33" s="248"/>
      <c r="AE33" s="248"/>
      <c r="AF33" s="39"/>
      <c r="AG33" s="39"/>
      <c r="AH33" s="39"/>
      <c r="AI33" s="39"/>
      <c r="AJ33" s="39"/>
      <c r="AK33" s="247">
        <v>0</v>
      </c>
      <c r="AL33" s="248"/>
      <c r="AM33" s="248"/>
      <c r="AN33" s="248"/>
      <c r="AO33" s="248"/>
      <c r="AP33" s="39"/>
      <c r="AQ33" s="39"/>
      <c r="AR33" s="40"/>
    </row>
    <row r="34" spans="2:44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</row>
    <row r="35" spans="2:44" s="1" customFormat="1" ht="25.9" customHeight="1">
      <c r="B35" s="33"/>
      <c r="C35" s="41"/>
      <c r="D35" s="42" t="s">
        <v>50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51</v>
      </c>
      <c r="U35" s="43"/>
      <c r="V35" s="43"/>
      <c r="W35" s="43"/>
      <c r="X35" s="253" t="s">
        <v>52</v>
      </c>
      <c r="Y35" s="254"/>
      <c r="Z35" s="254"/>
      <c r="AA35" s="254"/>
      <c r="AB35" s="254"/>
      <c r="AC35" s="43"/>
      <c r="AD35" s="43"/>
      <c r="AE35" s="43"/>
      <c r="AF35" s="43"/>
      <c r="AG35" s="43"/>
      <c r="AH35" s="43"/>
      <c r="AI35" s="43"/>
      <c r="AJ35" s="43"/>
      <c r="AK35" s="255">
        <f>SUM(AK26:AK33)</f>
        <v>0</v>
      </c>
      <c r="AL35" s="254"/>
      <c r="AM35" s="254"/>
      <c r="AN35" s="254"/>
      <c r="AO35" s="256"/>
      <c r="AP35" s="41"/>
      <c r="AQ35" s="41"/>
      <c r="AR35" s="37"/>
    </row>
    <row r="36" spans="2:44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44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44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44" s="1" customFormat="1" ht="24.95" customHeight="1">
      <c r="B42" s="33"/>
      <c r="C42" s="22" t="s">
        <v>53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44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44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TV19-010-1NPzmA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44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6" t="str">
        <f>K6</f>
        <v>ZŠ Libušina - 1.NP - Karlovy Vary - Stavební část</v>
      </c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P45" s="51"/>
      <c r="AQ45" s="51"/>
      <c r="AR45" s="52"/>
    </row>
    <row r="46" spans="2:44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44" s="1" customFormat="1" ht="12" customHeight="1">
      <c r="B47" s="33"/>
      <c r="C47" s="28" t="s">
        <v>22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Karlovy Vary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24</v>
      </c>
      <c r="AJ47" s="34"/>
      <c r="AK47" s="34"/>
      <c r="AL47" s="34"/>
      <c r="AM47" s="268" t="str">
        <f>IF(AN8= "","",AN8)</f>
        <v>5. 6. 2019</v>
      </c>
      <c r="AN47" s="268"/>
      <c r="AO47" s="34"/>
      <c r="AP47" s="34"/>
      <c r="AQ47" s="34"/>
      <c r="AR47" s="37"/>
    </row>
    <row r="48" spans="2:44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24.95" customHeight="1">
      <c r="B49" s="33"/>
      <c r="C49" s="28" t="s">
        <v>26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33</v>
      </c>
      <c r="AJ49" s="34"/>
      <c r="AK49" s="34"/>
      <c r="AL49" s="34"/>
      <c r="AM49" s="264" t="str">
        <f>IF(E17="","",E17)</f>
        <v>BPO spol. s r.o.,Lidická 1239,36317 OSTROV</v>
      </c>
      <c r="AN49" s="265"/>
      <c r="AO49" s="265"/>
      <c r="AP49" s="265"/>
      <c r="AQ49" s="34"/>
      <c r="AR49" s="37"/>
      <c r="AS49" s="258" t="s">
        <v>54</v>
      </c>
      <c r="AT49" s="259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31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36</v>
      </c>
      <c r="AJ50" s="34"/>
      <c r="AK50" s="34"/>
      <c r="AL50" s="34"/>
      <c r="AM50" s="264" t="str">
        <f>IF(E20="","",E20)</f>
        <v>Tomanová Ing.</v>
      </c>
      <c r="AN50" s="265"/>
      <c r="AO50" s="265"/>
      <c r="AP50" s="265"/>
      <c r="AQ50" s="34"/>
      <c r="AR50" s="37"/>
      <c r="AS50" s="260"/>
      <c r="AT50" s="261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2"/>
      <c r="AT51" s="263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84" t="s">
        <v>55</v>
      </c>
      <c r="D52" s="278"/>
      <c r="E52" s="278"/>
      <c r="F52" s="278"/>
      <c r="G52" s="278"/>
      <c r="H52" s="61"/>
      <c r="I52" s="277" t="s">
        <v>56</v>
      </c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9" t="s">
        <v>57</v>
      </c>
      <c r="AH52" s="278"/>
      <c r="AI52" s="278"/>
      <c r="AJ52" s="278"/>
      <c r="AK52" s="278"/>
      <c r="AL52" s="278"/>
      <c r="AM52" s="278"/>
      <c r="AN52" s="277" t="s">
        <v>58</v>
      </c>
      <c r="AO52" s="278"/>
      <c r="AP52" s="278"/>
      <c r="AQ52" s="62" t="s">
        <v>59</v>
      </c>
      <c r="AR52" s="37"/>
      <c r="AS52" s="63" t="s">
        <v>60</v>
      </c>
      <c r="AT52" s="64" t="s">
        <v>61</v>
      </c>
      <c r="AU52" s="64" t="s">
        <v>62</v>
      </c>
      <c r="AV52" s="64" t="s">
        <v>63</v>
      </c>
      <c r="AW52" s="64" t="s">
        <v>64</v>
      </c>
      <c r="AX52" s="64" t="s">
        <v>65</v>
      </c>
      <c r="AY52" s="64" t="s">
        <v>66</v>
      </c>
      <c r="AZ52" s="64" t="s">
        <v>67</v>
      </c>
      <c r="BA52" s="64" t="s">
        <v>68</v>
      </c>
      <c r="BB52" s="64" t="s">
        <v>69</v>
      </c>
      <c r="BC52" s="64" t="s">
        <v>70</v>
      </c>
      <c r="BD52" s="65" t="s">
        <v>71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72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82">
        <f>ROUND(SUM(AG55:AG59),2)</f>
        <v>0</v>
      </c>
      <c r="AH54" s="282"/>
      <c r="AI54" s="282"/>
      <c r="AJ54" s="282"/>
      <c r="AK54" s="282"/>
      <c r="AL54" s="282"/>
      <c r="AM54" s="282"/>
      <c r="AN54" s="283">
        <f t="shared" ref="AN54:AN59" si="0">SUM(AG54,AT54)</f>
        <v>0</v>
      </c>
      <c r="AO54" s="283"/>
      <c r="AP54" s="283"/>
      <c r="AQ54" s="73" t="s">
        <v>28</v>
      </c>
      <c r="AR54" s="74"/>
      <c r="AS54" s="75">
        <f>ROUND(SUM(AS55:AS59),2)</f>
        <v>0</v>
      </c>
      <c r="AT54" s="76">
        <f t="shared" ref="AT54:AT59" si="1">ROUND(SUM(AV54:AW54),2)</f>
        <v>0</v>
      </c>
      <c r="AU54" s="77">
        <f>ROUND(SUM(AU55:AU59),5)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ROUND(SUM(AZ55:AZ59),2)</f>
        <v>0</v>
      </c>
      <c r="BA54" s="76">
        <f>ROUND(SUM(BA55:BA59),2)</f>
        <v>0</v>
      </c>
      <c r="BB54" s="76">
        <f>ROUND(SUM(BB55:BB59),2)</f>
        <v>0</v>
      </c>
      <c r="BC54" s="76">
        <f>ROUND(SUM(BC55:BC59),2)</f>
        <v>0</v>
      </c>
      <c r="BD54" s="78">
        <f>ROUND(SUM(BD55:BD59),2)</f>
        <v>0</v>
      </c>
      <c r="BS54" s="79" t="s">
        <v>73</v>
      </c>
      <c r="BT54" s="79" t="s">
        <v>74</v>
      </c>
      <c r="BU54" s="80" t="s">
        <v>75</v>
      </c>
      <c r="BV54" s="79" t="s">
        <v>76</v>
      </c>
      <c r="BW54" s="79" t="s">
        <v>5</v>
      </c>
      <c r="BX54" s="79" t="s">
        <v>77</v>
      </c>
      <c r="CL54" s="79" t="s">
        <v>19</v>
      </c>
    </row>
    <row r="55" spans="1:91" s="5" customFormat="1" ht="16.5" customHeight="1">
      <c r="A55" s="81" t="s">
        <v>78</v>
      </c>
      <c r="B55" s="82"/>
      <c r="C55" s="83"/>
      <c r="D55" s="285" t="s">
        <v>79</v>
      </c>
      <c r="E55" s="285"/>
      <c r="F55" s="285"/>
      <c r="G55" s="285"/>
      <c r="H55" s="285"/>
      <c r="I55" s="84"/>
      <c r="J55" s="285" t="s">
        <v>80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0">
        <f>'A - Stavební část'!J30</f>
        <v>0</v>
      </c>
      <c r="AH55" s="281"/>
      <c r="AI55" s="281"/>
      <c r="AJ55" s="281"/>
      <c r="AK55" s="281"/>
      <c r="AL55" s="281"/>
      <c r="AM55" s="281"/>
      <c r="AN55" s="280">
        <f t="shared" si="0"/>
        <v>0</v>
      </c>
      <c r="AO55" s="281"/>
      <c r="AP55" s="281"/>
      <c r="AQ55" s="85" t="s">
        <v>81</v>
      </c>
      <c r="AR55" s="86"/>
      <c r="AS55" s="87">
        <v>0</v>
      </c>
      <c r="AT55" s="88">
        <f t="shared" si="1"/>
        <v>0</v>
      </c>
      <c r="AU55" s="89">
        <f>'A - Stavební část'!P101</f>
        <v>0</v>
      </c>
      <c r="AV55" s="88">
        <f>'A - Stavební část'!J33</f>
        <v>0</v>
      </c>
      <c r="AW55" s="88">
        <f>'A - Stavební část'!J34</f>
        <v>0</v>
      </c>
      <c r="AX55" s="88">
        <f>'A - Stavební část'!J35</f>
        <v>0</v>
      </c>
      <c r="AY55" s="88">
        <f>'A - Stavební část'!J36</f>
        <v>0</v>
      </c>
      <c r="AZ55" s="88">
        <f>'A - Stavební část'!F33</f>
        <v>0</v>
      </c>
      <c r="BA55" s="88">
        <f>'A - Stavební část'!F34</f>
        <v>0</v>
      </c>
      <c r="BB55" s="88">
        <f>'A - Stavební část'!F35</f>
        <v>0</v>
      </c>
      <c r="BC55" s="88">
        <f>'A - Stavební část'!F36</f>
        <v>0</v>
      </c>
      <c r="BD55" s="90">
        <f>'A - Stavební část'!F37</f>
        <v>0</v>
      </c>
      <c r="BT55" s="91" t="s">
        <v>82</v>
      </c>
      <c r="BV55" s="91" t="s">
        <v>76</v>
      </c>
      <c r="BW55" s="91" t="s">
        <v>83</v>
      </c>
      <c r="BX55" s="91" t="s">
        <v>5</v>
      </c>
      <c r="CL55" s="91" t="s">
        <v>19</v>
      </c>
      <c r="CM55" s="91" t="s">
        <v>84</v>
      </c>
    </row>
    <row r="56" spans="1:91" s="5" customFormat="1" ht="16.5" customHeight="1">
      <c r="A56" s="81" t="s">
        <v>78</v>
      </c>
      <c r="B56" s="82"/>
      <c r="C56" s="83"/>
      <c r="D56" s="285" t="s">
        <v>85</v>
      </c>
      <c r="E56" s="285"/>
      <c r="F56" s="285"/>
      <c r="G56" s="285"/>
      <c r="H56" s="285"/>
      <c r="I56" s="84"/>
      <c r="J56" s="285" t="s">
        <v>86</v>
      </c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0">
        <f>'B - ZTI'!J30</f>
        <v>0</v>
      </c>
      <c r="AH56" s="281"/>
      <c r="AI56" s="281"/>
      <c r="AJ56" s="281"/>
      <c r="AK56" s="281"/>
      <c r="AL56" s="281"/>
      <c r="AM56" s="281"/>
      <c r="AN56" s="280">
        <f t="shared" si="0"/>
        <v>0</v>
      </c>
      <c r="AO56" s="281"/>
      <c r="AP56" s="281"/>
      <c r="AQ56" s="85" t="s">
        <v>81</v>
      </c>
      <c r="AR56" s="86"/>
      <c r="AS56" s="87">
        <v>0</v>
      </c>
      <c r="AT56" s="88">
        <f t="shared" si="1"/>
        <v>0</v>
      </c>
      <c r="AU56" s="89">
        <f>'B - ZTI'!P86</f>
        <v>0</v>
      </c>
      <c r="AV56" s="88">
        <f>'B - ZTI'!J33</f>
        <v>0</v>
      </c>
      <c r="AW56" s="88">
        <f>'B - ZTI'!J34</f>
        <v>0</v>
      </c>
      <c r="AX56" s="88">
        <f>'B - ZTI'!J35</f>
        <v>0</v>
      </c>
      <c r="AY56" s="88">
        <f>'B - ZTI'!J36</f>
        <v>0</v>
      </c>
      <c r="AZ56" s="88">
        <f>'B - ZTI'!F33</f>
        <v>0</v>
      </c>
      <c r="BA56" s="88">
        <f>'B - ZTI'!F34</f>
        <v>0</v>
      </c>
      <c r="BB56" s="88">
        <f>'B - ZTI'!F35</f>
        <v>0</v>
      </c>
      <c r="BC56" s="88">
        <f>'B - ZTI'!F36</f>
        <v>0</v>
      </c>
      <c r="BD56" s="90">
        <f>'B - ZTI'!F37</f>
        <v>0</v>
      </c>
      <c r="BT56" s="91" t="s">
        <v>82</v>
      </c>
      <c r="BV56" s="91" t="s">
        <v>76</v>
      </c>
      <c r="BW56" s="91" t="s">
        <v>87</v>
      </c>
      <c r="BX56" s="91" t="s">
        <v>5</v>
      </c>
      <c r="CL56" s="91" t="s">
        <v>19</v>
      </c>
      <c r="CM56" s="91" t="s">
        <v>84</v>
      </c>
    </row>
    <row r="57" spans="1:91" s="5" customFormat="1" ht="16.5" customHeight="1">
      <c r="A57" s="81" t="s">
        <v>78</v>
      </c>
      <c r="B57" s="82"/>
      <c r="C57" s="83"/>
      <c r="D57" s="285" t="s">
        <v>88</v>
      </c>
      <c r="E57" s="285"/>
      <c r="F57" s="285"/>
      <c r="G57" s="285"/>
      <c r="H57" s="285"/>
      <c r="I57" s="84"/>
      <c r="J57" s="285" t="s">
        <v>89</v>
      </c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  <c r="AF57" s="285"/>
      <c r="AG57" s="280">
        <f>'C - Silnoproud'!J30</f>
        <v>0</v>
      </c>
      <c r="AH57" s="281"/>
      <c r="AI57" s="281"/>
      <c r="AJ57" s="281"/>
      <c r="AK57" s="281"/>
      <c r="AL57" s="281"/>
      <c r="AM57" s="281"/>
      <c r="AN57" s="280">
        <f t="shared" si="0"/>
        <v>0</v>
      </c>
      <c r="AO57" s="281"/>
      <c r="AP57" s="281"/>
      <c r="AQ57" s="85" t="s">
        <v>81</v>
      </c>
      <c r="AR57" s="86"/>
      <c r="AS57" s="87">
        <v>0</v>
      </c>
      <c r="AT57" s="88">
        <f t="shared" si="1"/>
        <v>0</v>
      </c>
      <c r="AU57" s="89">
        <f>'C - Silnoproud'!P80</f>
        <v>0</v>
      </c>
      <c r="AV57" s="88">
        <f>'C - Silnoproud'!J33</f>
        <v>0</v>
      </c>
      <c r="AW57" s="88">
        <f>'C - Silnoproud'!J34</f>
        <v>0</v>
      </c>
      <c r="AX57" s="88">
        <f>'C - Silnoproud'!J35</f>
        <v>0</v>
      </c>
      <c r="AY57" s="88">
        <f>'C - Silnoproud'!J36</f>
        <v>0</v>
      </c>
      <c r="AZ57" s="88">
        <f>'C - Silnoproud'!F33</f>
        <v>0</v>
      </c>
      <c r="BA57" s="88">
        <f>'C - Silnoproud'!F34</f>
        <v>0</v>
      </c>
      <c r="BB57" s="88">
        <f>'C - Silnoproud'!F35</f>
        <v>0</v>
      </c>
      <c r="BC57" s="88">
        <f>'C - Silnoproud'!F36</f>
        <v>0</v>
      </c>
      <c r="BD57" s="90">
        <f>'C - Silnoproud'!F37</f>
        <v>0</v>
      </c>
      <c r="BT57" s="91" t="s">
        <v>82</v>
      </c>
      <c r="BV57" s="91" t="s">
        <v>76</v>
      </c>
      <c r="BW57" s="91" t="s">
        <v>90</v>
      </c>
      <c r="BX57" s="91" t="s">
        <v>5</v>
      </c>
      <c r="CL57" s="91" t="s">
        <v>19</v>
      </c>
      <c r="CM57" s="91" t="s">
        <v>84</v>
      </c>
    </row>
    <row r="58" spans="1:91" s="5" customFormat="1" ht="16.5" customHeight="1">
      <c r="A58" s="81" t="s">
        <v>78</v>
      </c>
      <c r="B58" s="82"/>
      <c r="C58" s="83"/>
      <c r="D58" s="285" t="s">
        <v>73</v>
      </c>
      <c r="E58" s="285"/>
      <c r="F58" s="285"/>
      <c r="G58" s="285"/>
      <c r="H58" s="285"/>
      <c r="I58" s="84"/>
      <c r="J58" s="285" t="s">
        <v>91</v>
      </c>
      <c r="K58" s="285"/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  <c r="AA58" s="285"/>
      <c r="AB58" s="285"/>
      <c r="AC58" s="285"/>
      <c r="AD58" s="285"/>
      <c r="AE58" s="285"/>
      <c r="AF58" s="285"/>
      <c r="AG58" s="280">
        <f>'D - Slaboproud'!J30</f>
        <v>0</v>
      </c>
      <c r="AH58" s="281"/>
      <c r="AI58" s="281"/>
      <c r="AJ58" s="281"/>
      <c r="AK58" s="281"/>
      <c r="AL58" s="281"/>
      <c r="AM58" s="281"/>
      <c r="AN58" s="280">
        <f t="shared" si="0"/>
        <v>0</v>
      </c>
      <c r="AO58" s="281"/>
      <c r="AP58" s="281"/>
      <c r="AQ58" s="85" t="s">
        <v>81</v>
      </c>
      <c r="AR58" s="86"/>
      <c r="AS58" s="87">
        <v>0</v>
      </c>
      <c r="AT58" s="88">
        <f t="shared" si="1"/>
        <v>0</v>
      </c>
      <c r="AU58" s="89">
        <f>'D - Slaboproud'!P80</f>
        <v>0</v>
      </c>
      <c r="AV58" s="88">
        <f>'D - Slaboproud'!J33</f>
        <v>0</v>
      </c>
      <c r="AW58" s="88">
        <f>'D - Slaboproud'!J34</f>
        <v>0</v>
      </c>
      <c r="AX58" s="88">
        <f>'D - Slaboproud'!J35</f>
        <v>0</v>
      </c>
      <c r="AY58" s="88">
        <f>'D - Slaboproud'!J36</f>
        <v>0</v>
      </c>
      <c r="AZ58" s="88">
        <f>'D - Slaboproud'!F33</f>
        <v>0</v>
      </c>
      <c r="BA58" s="88">
        <f>'D - Slaboproud'!F34</f>
        <v>0</v>
      </c>
      <c r="BB58" s="88">
        <f>'D - Slaboproud'!F35</f>
        <v>0</v>
      </c>
      <c r="BC58" s="88">
        <f>'D - Slaboproud'!F36</f>
        <v>0</v>
      </c>
      <c r="BD58" s="90">
        <f>'D - Slaboproud'!F37</f>
        <v>0</v>
      </c>
      <c r="BT58" s="91" t="s">
        <v>82</v>
      </c>
      <c r="BV58" s="91" t="s">
        <v>76</v>
      </c>
      <c r="BW58" s="91" t="s">
        <v>92</v>
      </c>
      <c r="BX58" s="91" t="s">
        <v>5</v>
      </c>
      <c r="CL58" s="91" t="s">
        <v>19</v>
      </c>
      <c r="CM58" s="91" t="s">
        <v>84</v>
      </c>
    </row>
    <row r="59" spans="1:91" s="5" customFormat="1" ht="16.5" customHeight="1">
      <c r="A59" s="81" t="s">
        <v>78</v>
      </c>
      <c r="B59" s="82"/>
      <c r="C59" s="83"/>
      <c r="D59" s="285" t="s">
        <v>93</v>
      </c>
      <c r="E59" s="285"/>
      <c r="F59" s="285"/>
      <c r="G59" s="285"/>
      <c r="H59" s="285"/>
      <c r="I59" s="84"/>
      <c r="J59" s="285" t="s">
        <v>94</v>
      </c>
      <c r="K59" s="285"/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5"/>
      <c r="AA59" s="285"/>
      <c r="AB59" s="285"/>
      <c r="AC59" s="285"/>
      <c r="AD59" s="285"/>
      <c r="AE59" s="285"/>
      <c r="AF59" s="285"/>
      <c r="AG59" s="280">
        <f>'E - VRN'!J30</f>
        <v>0</v>
      </c>
      <c r="AH59" s="281"/>
      <c r="AI59" s="281"/>
      <c r="AJ59" s="281"/>
      <c r="AK59" s="281"/>
      <c r="AL59" s="281"/>
      <c r="AM59" s="281"/>
      <c r="AN59" s="280">
        <f t="shared" si="0"/>
        <v>0</v>
      </c>
      <c r="AO59" s="281"/>
      <c r="AP59" s="281"/>
      <c r="AQ59" s="85" t="s">
        <v>81</v>
      </c>
      <c r="AR59" s="86"/>
      <c r="AS59" s="92">
        <v>0</v>
      </c>
      <c r="AT59" s="93">
        <f t="shared" si="1"/>
        <v>0</v>
      </c>
      <c r="AU59" s="94">
        <f>'E - VRN'!P84</f>
        <v>0</v>
      </c>
      <c r="AV59" s="93">
        <f>'E - VRN'!J33</f>
        <v>0</v>
      </c>
      <c r="AW59" s="93">
        <f>'E - VRN'!J34</f>
        <v>0</v>
      </c>
      <c r="AX59" s="93">
        <f>'E - VRN'!J35</f>
        <v>0</v>
      </c>
      <c r="AY59" s="93">
        <f>'E - VRN'!J36</f>
        <v>0</v>
      </c>
      <c r="AZ59" s="93">
        <f>'E - VRN'!F33</f>
        <v>0</v>
      </c>
      <c r="BA59" s="93">
        <f>'E - VRN'!F34</f>
        <v>0</v>
      </c>
      <c r="BB59" s="93">
        <f>'E - VRN'!F35</f>
        <v>0</v>
      </c>
      <c r="BC59" s="93">
        <f>'E - VRN'!F36</f>
        <v>0</v>
      </c>
      <c r="BD59" s="95">
        <f>'E - VRN'!F37</f>
        <v>0</v>
      </c>
      <c r="BT59" s="91" t="s">
        <v>82</v>
      </c>
      <c r="BV59" s="91" t="s">
        <v>76</v>
      </c>
      <c r="BW59" s="91" t="s">
        <v>95</v>
      </c>
      <c r="BX59" s="91" t="s">
        <v>5</v>
      </c>
      <c r="CL59" s="91" t="s">
        <v>19</v>
      </c>
      <c r="CM59" s="91" t="s">
        <v>84</v>
      </c>
    </row>
    <row r="60" spans="1:91" s="1" customFormat="1" ht="30" customHeight="1"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7"/>
    </row>
    <row r="61" spans="1:91" s="1" customFormat="1" ht="6.95" customHeight="1"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37"/>
    </row>
  </sheetData>
  <sheetProtection algorithmName="SHA-512" hashValue="9a7galeVzBy26qkZx/xRQ654ol9H1hya9OHZt8VrRGxkmmZxfpQF9wE6kq0N4Oie4NY9NF0YXnBCXnEVaj+v2w==" saltValue="NSii5J1vCfAQMu/wi0KcK2/rx5hffFS5vAEyM2Ng2bRd0aXPXqZ8R2uzECf34+dgZ+R2EBb2dgN1zDiwi1qbzg==" spinCount="100000" sheet="1" objects="1" scenarios="1" formatColumns="0" formatRows="0"/>
  <mergeCells count="58"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A - Stavební část'!C2" display="/"/>
    <hyperlink ref="A56" location="'B - ZTI'!C2" display="/"/>
    <hyperlink ref="A57" location="'C - Silnoproud'!C2" display="/"/>
    <hyperlink ref="A58" location="'D - Slaboproud'!C2" display="/"/>
    <hyperlink ref="A59" location="'E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61"/>
  <sheetViews>
    <sheetView showGridLines="0" topLeftCell="A68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83</v>
      </c>
    </row>
    <row r="3" spans="2:46" ht="6.95" hidden="1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84</v>
      </c>
    </row>
    <row r="4" spans="2:46" ht="24.95" hidden="1" customHeight="1">
      <c r="B4" s="19"/>
      <c r="D4" s="100" t="s">
        <v>96</v>
      </c>
      <c r="L4" s="19"/>
      <c r="M4" s="23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101" t="s">
        <v>16</v>
      </c>
      <c r="L6" s="19"/>
    </row>
    <row r="7" spans="2:46" ht="16.5" hidden="1" customHeight="1">
      <c r="B7" s="19"/>
      <c r="E7" s="286" t="str">
        <f>'Rekapitulace stavby'!K6</f>
        <v>ZŠ Libušina - 1.NP - Karlovy Vary - Stavební část</v>
      </c>
      <c r="F7" s="287"/>
      <c r="G7" s="287"/>
      <c r="H7" s="287"/>
      <c r="L7" s="19"/>
    </row>
    <row r="8" spans="2:46" s="1" customFormat="1" ht="12" hidden="1" customHeight="1">
      <c r="B8" s="37"/>
      <c r="D8" s="101" t="s">
        <v>97</v>
      </c>
      <c r="I8" s="102"/>
      <c r="L8" s="37"/>
    </row>
    <row r="9" spans="2:46" s="1" customFormat="1" ht="36.950000000000003" hidden="1" customHeight="1">
      <c r="B9" s="37"/>
      <c r="E9" s="288" t="s">
        <v>98</v>
      </c>
      <c r="F9" s="289"/>
      <c r="G9" s="289"/>
      <c r="H9" s="289"/>
      <c r="I9" s="102"/>
      <c r="L9" s="37"/>
    </row>
    <row r="10" spans="2:46" s="1" customFormat="1" ht="11.25" hidden="1">
      <c r="B10" s="37"/>
      <c r="I10" s="102"/>
      <c r="L10" s="37"/>
    </row>
    <row r="11" spans="2:46" s="1" customFormat="1" ht="12" hidden="1" customHeight="1">
      <c r="B11" s="37"/>
      <c r="D11" s="101" t="s">
        <v>18</v>
      </c>
      <c r="F11" s="16" t="s">
        <v>19</v>
      </c>
      <c r="I11" s="103" t="s">
        <v>20</v>
      </c>
      <c r="J11" s="16" t="s">
        <v>21</v>
      </c>
      <c r="L11" s="37"/>
    </row>
    <row r="12" spans="2:46" s="1" customFormat="1" ht="12" hidden="1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5. 6. 2019</v>
      </c>
      <c r="L12" s="37"/>
    </row>
    <row r="13" spans="2:46" s="1" customFormat="1" ht="10.9" hidden="1" customHeight="1">
      <c r="B13" s="37"/>
      <c r="I13" s="102"/>
      <c r="L13" s="37"/>
    </row>
    <row r="14" spans="2:46" s="1" customFormat="1" ht="12" hidden="1" customHeight="1">
      <c r="B14" s="37"/>
      <c r="D14" s="101" t="s">
        <v>26</v>
      </c>
      <c r="I14" s="103" t="s">
        <v>27</v>
      </c>
      <c r="J14" s="16" t="str">
        <f>IF('Rekapitulace stavby'!AN10="","",'Rekapitulace stavby'!AN10)</f>
        <v/>
      </c>
      <c r="L14" s="37"/>
    </row>
    <row r="15" spans="2:46" s="1" customFormat="1" ht="18" hidden="1" customHeight="1">
      <c r="B15" s="37"/>
      <c r="E15" s="16" t="str">
        <f>IF('Rekapitulace stavby'!E11="","",'Rekapitulace stavby'!E11)</f>
        <v xml:space="preserve"> </v>
      </c>
      <c r="I15" s="103" t="s">
        <v>30</v>
      </c>
      <c r="J15" s="16" t="str">
        <f>IF('Rekapitulace stavby'!AN11="","",'Rekapitulace stavby'!AN11)</f>
        <v/>
      </c>
      <c r="L15" s="37"/>
    </row>
    <row r="16" spans="2:46" s="1" customFormat="1" ht="6.95" hidden="1" customHeight="1">
      <c r="B16" s="37"/>
      <c r="I16" s="102"/>
      <c r="L16" s="37"/>
    </row>
    <row r="17" spans="2:12" s="1" customFormat="1" ht="12" hidden="1" customHeight="1">
      <c r="B17" s="37"/>
      <c r="D17" s="101" t="s">
        <v>31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hidden="1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30</v>
      </c>
      <c r="J18" s="29" t="str">
        <f>'Rekapitulace stavby'!AN14</f>
        <v>Vyplň údaj</v>
      </c>
      <c r="L18" s="37"/>
    </row>
    <row r="19" spans="2:12" s="1" customFormat="1" ht="6.95" hidden="1" customHeight="1">
      <c r="B19" s="37"/>
      <c r="I19" s="102"/>
      <c r="L19" s="37"/>
    </row>
    <row r="20" spans="2:12" s="1" customFormat="1" ht="12" hidden="1" customHeight="1">
      <c r="B20" s="37"/>
      <c r="D20" s="101" t="s">
        <v>33</v>
      </c>
      <c r="I20" s="103" t="s">
        <v>27</v>
      </c>
      <c r="J20" s="16" t="s">
        <v>28</v>
      </c>
      <c r="L20" s="37"/>
    </row>
    <row r="21" spans="2:12" s="1" customFormat="1" ht="18" hidden="1" customHeight="1">
      <c r="B21" s="37"/>
      <c r="E21" s="16" t="s">
        <v>34</v>
      </c>
      <c r="I21" s="103" t="s">
        <v>30</v>
      </c>
      <c r="J21" s="16" t="s">
        <v>28</v>
      </c>
      <c r="L21" s="37"/>
    </row>
    <row r="22" spans="2:12" s="1" customFormat="1" ht="6.95" hidden="1" customHeight="1">
      <c r="B22" s="37"/>
      <c r="I22" s="102"/>
      <c r="L22" s="37"/>
    </row>
    <row r="23" spans="2:12" s="1" customFormat="1" ht="12" hidden="1" customHeight="1">
      <c r="B23" s="37"/>
      <c r="D23" s="101" t="s">
        <v>36</v>
      </c>
      <c r="I23" s="103" t="s">
        <v>27</v>
      </c>
      <c r="J23" s="16" t="s">
        <v>28</v>
      </c>
      <c r="L23" s="37"/>
    </row>
    <row r="24" spans="2:12" s="1" customFormat="1" ht="18" hidden="1" customHeight="1">
      <c r="B24" s="37"/>
      <c r="E24" s="16" t="s">
        <v>37</v>
      </c>
      <c r="I24" s="103" t="s">
        <v>30</v>
      </c>
      <c r="J24" s="16" t="s">
        <v>28</v>
      </c>
      <c r="L24" s="37"/>
    </row>
    <row r="25" spans="2:12" s="1" customFormat="1" ht="6.95" hidden="1" customHeight="1">
      <c r="B25" s="37"/>
      <c r="I25" s="102"/>
      <c r="L25" s="37"/>
    </row>
    <row r="26" spans="2:12" s="1" customFormat="1" ht="12" hidden="1" customHeight="1">
      <c r="B26" s="37"/>
      <c r="D26" s="101" t="s">
        <v>38</v>
      </c>
      <c r="I26" s="102"/>
      <c r="L26" s="37"/>
    </row>
    <row r="27" spans="2:12" s="6" customFormat="1" ht="16.5" hidden="1" customHeight="1">
      <c r="B27" s="105"/>
      <c r="E27" s="292" t="s">
        <v>28</v>
      </c>
      <c r="F27" s="292"/>
      <c r="G27" s="292"/>
      <c r="H27" s="292"/>
      <c r="I27" s="106"/>
      <c r="L27" s="105"/>
    </row>
    <row r="28" spans="2:12" s="1" customFormat="1" ht="6.95" hidden="1" customHeight="1">
      <c r="B28" s="37"/>
      <c r="I28" s="102"/>
      <c r="L28" s="37"/>
    </row>
    <row r="29" spans="2:12" s="1" customFormat="1" ht="6.95" hidden="1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hidden="1" customHeight="1">
      <c r="B30" s="37"/>
      <c r="D30" s="108" t="s">
        <v>40</v>
      </c>
      <c r="I30" s="102"/>
      <c r="J30" s="109">
        <f>ROUND(J101, 2)</f>
        <v>0</v>
      </c>
      <c r="L30" s="37"/>
    </row>
    <row r="31" spans="2:12" s="1" customFormat="1" ht="6.95" hidden="1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hidden="1" customHeight="1">
      <c r="B32" s="37"/>
      <c r="F32" s="110" t="s">
        <v>42</v>
      </c>
      <c r="I32" s="111" t="s">
        <v>41</v>
      </c>
      <c r="J32" s="110" t="s">
        <v>43</v>
      </c>
      <c r="L32" s="37"/>
    </row>
    <row r="33" spans="2:12" s="1" customFormat="1" ht="14.45" hidden="1" customHeight="1">
      <c r="B33" s="37"/>
      <c r="D33" s="101" t="s">
        <v>44</v>
      </c>
      <c r="E33" s="101" t="s">
        <v>45</v>
      </c>
      <c r="F33" s="112">
        <f>ROUND((SUM(BE101:BE960)),  2)</f>
        <v>0</v>
      </c>
      <c r="I33" s="113">
        <v>0.21</v>
      </c>
      <c r="J33" s="112">
        <f>ROUND(((SUM(BE101:BE960))*I33),  2)</f>
        <v>0</v>
      </c>
      <c r="L33" s="37"/>
    </row>
    <row r="34" spans="2:12" s="1" customFormat="1" ht="14.45" hidden="1" customHeight="1">
      <c r="B34" s="37"/>
      <c r="E34" s="101" t="s">
        <v>46</v>
      </c>
      <c r="F34" s="112">
        <f>ROUND((SUM(BF101:BF960)),  2)</f>
        <v>0</v>
      </c>
      <c r="I34" s="113">
        <v>0.15</v>
      </c>
      <c r="J34" s="112">
        <f>ROUND(((SUM(BF101:BF960))*I34),  2)</f>
        <v>0</v>
      </c>
      <c r="L34" s="37"/>
    </row>
    <row r="35" spans="2:12" s="1" customFormat="1" ht="14.45" hidden="1" customHeight="1">
      <c r="B35" s="37"/>
      <c r="E35" s="101" t="s">
        <v>47</v>
      </c>
      <c r="F35" s="112">
        <f>ROUND((SUM(BG101:BG960)),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48</v>
      </c>
      <c r="F36" s="112">
        <f>ROUND((SUM(BH101:BH960)),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49</v>
      </c>
      <c r="F37" s="112">
        <f>ROUND((SUM(BI101:BI960)),  2)</f>
        <v>0</v>
      </c>
      <c r="I37" s="113">
        <v>0</v>
      </c>
      <c r="J37" s="112">
        <f>0</f>
        <v>0</v>
      </c>
      <c r="L37" s="37"/>
    </row>
    <row r="38" spans="2:12" s="1" customFormat="1" ht="6.95" hidden="1" customHeight="1">
      <c r="B38" s="37"/>
      <c r="I38" s="102"/>
      <c r="L38" s="37"/>
    </row>
    <row r="39" spans="2:12" s="1" customFormat="1" ht="25.35" hidden="1" customHeight="1">
      <c r="B39" s="37"/>
      <c r="C39" s="114"/>
      <c r="D39" s="115" t="s">
        <v>50</v>
      </c>
      <c r="E39" s="116"/>
      <c r="F39" s="116"/>
      <c r="G39" s="117" t="s">
        <v>51</v>
      </c>
      <c r="H39" s="118" t="s">
        <v>52</v>
      </c>
      <c r="I39" s="119"/>
      <c r="J39" s="120">
        <f>SUM(J30:J37)</f>
        <v>0</v>
      </c>
      <c r="K39" s="121"/>
      <c r="L39" s="37"/>
    </row>
    <row r="40" spans="2:12" s="1" customFormat="1" ht="14.45" hidden="1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1" spans="2:12" ht="11.25" hidden="1"/>
    <row r="42" spans="2:12" ht="11.25" hidden="1"/>
    <row r="43" spans="2:12" ht="11.25" hidden="1"/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ZŠ Libušina - 1.NP - Karlovy Vary - Stavební část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A - Stavební část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Karlovy Vary</v>
      </c>
      <c r="G52" s="34"/>
      <c r="H52" s="34"/>
      <c r="I52" s="103" t="s">
        <v>24</v>
      </c>
      <c r="J52" s="54" t="str">
        <f>IF(J12="","",J12)</f>
        <v>5. 6. 2019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 xml:space="preserve"> </v>
      </c>
      <c r="G54" s="34"/>
      <c r="H54" s="34"/>
      <c r="I54" s="103" t="s">
        <v>33</v>
      </c>
      <c r="J54" s="31" t="str">
        <f>E21</f>
        <v>BPO spol. s r.o.,Lidická 1239,36317 OSTROV</v>
      </c>
      <c r="K54" s="34"/>
      <c r="L54" s="37"/>
    </row>
    <row r="55" spans="2:47" s="1" customFormat="1" ht="13.7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3" t="s">
        <v>36</v>
      </c>
      <c r="J55" s="31" t="str">
        <f>E24</f>
        <v>Tomanová Ing.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100</v>
      </c>
      <c r="D57" s="129"/>
      <c r="E57" s="129"/>
      <c r="F57" s="129"/>
      <c r="G57" s="129"/>
      <c r="H57" s="129"/>
      <c r="I57" s="130"/>
      <c r="J57" s="131" t="s">
        <v>101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72</v>
      </c>
      <c r="D59" s="34"/>
      <c r="E59" s="34"/>
      <c r="F59" s="34"/>
      <c r="G59" s="34"/>
      <c r="H59" s="34"/>
      <c r="I59" s="102"/>
      <c r="J59" s="72">
        <f>J101</f>
        <v>0</v>
      </c>
      <c r="K59" s="34"/>
      <c r="L59" s="37"/>
      <c r="AU59" s="16" t="s">
        <v>102</v>
      </c>
    </row>
    <row r="60" spans="2:47" s="7" customFormat="1" ht="24.95" customHeight="1">
      <c r="B60" s="133"/>
      <c r="C60" s="134"/>
      <c r="D60" s="135" t="s">
        <v>103</v>
      </c>
      <c r="E60" s="136"/>
      <c r="F60" s="136"/>
      <c r="G60" s="136"/>
      <c r="H60" s="136"/>
      <c r="I60" s="137"/>
      <c r="J60" s="138">
        <f>J102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104</v>
      </c>
      <c r="E61" s="143"/>
      <c r="F61" s="143"/>
      <c r="G61" s="143"/>
      <c r="H61" s="143"/>
      <c r="I61" s="144"/>
      <c r="J61" s="145">
        <f>J103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105</v>
      </c>
      <c r="E62" s="143"/>
      <c r="F62" s="143"/>
      <c r="G62" s="143"/>
      <c r="H62" s="143"/>
      <c r="I62" s="144"/>
      <c r="J62" s="145">
        <f>J130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106</v>
      </c>
      <c r="E63" s="143"/>
      <c r="F63" s="143"/>
      <c r="G63" s="143"/>
      <c r="H63" s="143"/>
      <c r="I63" s="144"/>
      <c r="J63" s="145">
        <f>J266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107</v>
      </c>
      <c r="E64" s="143"/>
      <c r="F64" s="143"/>
      <c r="G64" s="143"/>
      <c r="H64" s="143"/>
      <c r="I64" s="144"/>
      <c r="J64" s="145">
        <f>J290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108</v>
      </c>
      <c r="E65" s="143"/>
      <c r="F65" s="143"/>
      <c r="G65" s="143"/>
      <c r="H65" s="143"/>
      <c r="I65" s="144"/>
      <c r="J65" s="145">
        <f>J390</f>
        <v>0</v>
      </c>
      <c r="K65" s="141"/>
      <c r="L65" s="146"/>
    </row>
    <row r="66" spans="2:12" s="8" customFormat="1" ht="19.899999999999999" customHeight="1">
      <c r="B66" s="140"/>
      <c r="C66" s="141"/>
      <c r="D66" s="142" t="s">
        <v>109</v>
      </c>
      <c r="E66" s="143"/>
      <c r="F66" s="143"/>
      <c r="G66" s="143"/>
      <c r="H66" s="143"/>
      <c r="I66" s="144"/>
      <c r="J66" s="145">
        <f>J401</f>
        <v>0</v>
      </c>
      <c r="K66" s="141"/>
      <c r="L66" s="146"/>
    </row>
    <row r="67" spans="2:12" s="7" customFormat="1" ht="24.95" customHeight="1">
      <c r="B67" s="133"/>
      <c r="C67" s="134"/>
      <c r="D67" s="135" t="s">
        <v>110</v>
      </c>
      <c r="E67" s="136"/>
      <c r="F67" s="136"/>
      <c r="G67" s="136"/>
      <c r="H67" s="136"/>
      <c r="I67" s="137"/>
      <c r="J67" s="138">
        <f>J404</f>
        <v>0</v>
      </c>
      <c r="K67" s="134"/>
      <c r="L67" s="139"/>
    </row>
    <row r="68" spans="2:12" s="8" customFormat="1" ht="19.899999999999999" customHeight="1">
      <c r="B68" s="140"/>
      <c r="C68" s="141"/>
      <c r="D68" s="142" t="s">
        <v>111</v>
      </c>
      <c r="E68" s="143"/>
      <c r="F68" s="143"/>
      <c r="G68" s="143"/>
      <c r="H68" s="143"/>
      <c r="I68" s="144"/>
      <c r="J68" s="145">
        <f>J405</f>
        <v>0</v>
      </c>
      <c r="K68" s="141"/>
      <c r="L68" s="146"/>
    </row>
    <row r="69" spans="2:12" s="8" customFormat="1" ht="19.899999999999999" customHeight="1">
      <c r="B69" s="140"/>
      <c r="C69" s="141"/>
      <c r="D69" s="142" t="s">
        <v>112</v>
      </c>
      <c r="E69" s="143"/>
      <c r="F69" s="143"/>
      <c r="G69" s="143"/>
      <c r="H69" s="143"/>
      <c r="I69" s="144"/>
      <c r="J69" s="145">
        <f>J416</f>
        <v>0</v>
      </c>
      <c r="K69" s="141"/>
      <c r="L69" s="146"/>
    </row>
    <row r="70" spans="2:12" s="8" customFormat="1" ht="19.899999999999999" customHeight="1">
      <c r="B70" s="140"/>
      <c r="C70" s="141"/>
      <c r="D70" s="142" t="s">
        <v>113</v>
      </c>
      <c r="E70" s="143"/>
      <c r="F70" s="143"/>
      <c r="G70" s="143"/>
      <c r="H70" s="143"/>
      <c r="I70" s="144"/>
      <c r="J70" s="145">
        <f>J438</f>
        <v>0</v>
      </c>
      <c r="K70" s="141"/>
      <c r="L70" s="146"/>
    </row>
    <row r="71" spans="2:12" s="8" customFormat="1" ht="19.899999999999999" customHeight="1">
      <c r="B71" s="140"/>
      <c r="C71" s="141"/>
      <c r="D71" s="142" t="s">
        <v>114</v>
      </c>
      <c r="E71" s="143"/>
      <c r="F71" s="143"/>
      <c r="G71" s="143"/>
      <c r="H71" s="143"/>
      <c r="I71" s="144"/>
      <c r="J71" s="145">
        <f>J491</f>
        <v>0</v>
      </c>
      <c r="K71" s="141"/>
      <c r="L71" s="146"/>
    </row>
    <row r="72" spans="2:12" s="8" customFormat="1" ht="19.899999999999999" customHeight="1">
      <c r="B72" s="140"/>
      <c r="C72" s="141"/>
      <c r="D72" s="142" t="s">
        <v>115</v>
      </c>
      <c r="E72" s="143"/>
      <c r="F72" s="143"/>
      <c r="G72" s="143"/>
      <c r="H72" s="143"/>
      <c r="I72" s="144"/>
      <c r="J72" s="145">
        <f>J521</f>
        <v>0</v>
      </c>
      <c r="K72" s="141"/>
      <c r="L72" s="146"/>
    </row>
    <row r="73" spans="2:12" s="8" customFormat="1" ht="19.899999999999999" customHeight="1">
      <c r="B73" s="140"/>
      <c r="C73" s="141"/>
      <c r="D73" s="142" t="s">
        <v>116</v>
      </c>
      <c r="E73" s="143"/>
      <c r="F73" s="143"/>
      <c r="G73" s="143"/>
      <c r="H73" s="143"/>
      <c r="I73" s="144"/>
      <c r="J73" s="145">
        <f>J586</f>
        <v>0</v>
      </c>
      <c r="K73" s="141"/>
      <c r="L73" s="146"/>
    </row>
    <row r="74" spans="2:12" s="8" customFormat="1" ht="19.899999999999999" customHeight="1">
      <c r="B74" s="140"/>
      <c r="C74" s="141"/>
      <c r="D74" s="142" t="s">
        <v>117</v>
      </c>
      <c r="E74" s="143"/>
      <c r="F74" s="143"/>
      <c r="G74" s="143"/>
      <c r="H74" s="143"/>
      <c r="I74" s="144"/>
      <c r="J74" s="145">
        <f>J625</f>
        <v>0</v>
      </c>
      <c r="K74" s="141"/>
      <c r="L74" s="146"/>
    </row>
    <row r="75" spans="2:12" s="8" customFormat="1" ht="19.899999999999999" customHeight="1">
      <c r="B75" s="140"/>
      <c r="C75" s="141"/>
      <c r="D75" s="142" t="s">
        <v>118</v>
      </c>
      <c r="E75" s="143"/>
      <c r="F75" s="143"/>
      <c r="G75" s="143"/>
      <c r="H75" s="143"/>
      <c r="I75" s="144"/>
      <c r="J75" s="145">
        <f>J711</f>
        <v>0</v>
      </c>
      <c r="K75" s="141"/>
      <c r="L75" s="146"/>
    </row>
    <row r="76" spans="2:12" s="8" customFormat="1" ht="19.899999999999999" customHeight="1">
      <c r="B76" s="140"/>
      <c r="C76" s="141"/>
      <c r="D76" s="142" t="s">
        <v>119</v>
      </c>
      <c r="E76" s="143"/>
      <c r="F76" s="143"/>
      <c r="G76" s="143"/>
      <c r="H76" s="143"/>
      <c r="I76" s="144"/>
      <c r="J76" s="145">
        <f>J746</f>
        <v>0</v>
      </c>
      <c r="K76" s="141"/>
      <c r="L76" s="146"/>
    </row>
    <row r="77" spans="2:12" s="8" customFormat="1" ht="19.899999999999999" customHeight="1">
      <c r="B77" s="140"/>
      <c r="C77" s="141"/>
      <c r="D77" s="142" t="s">
        <v>120</v>
      </c>
      <c r="E77" s="143"/>
      <c r="F77" s="143"/>
      <c r="G77" s="143"/>
      <c r="H77" s="143"/>
      <c r="I77" s="144"/>
      <c r="J77" s="145">
        <f>J793</f>
        <v>0</v>
      </c>
      <c r="K77" s="141"/>
      <c r="L77" s="146"/>
    </row>
    <row r="78" spans="2:12" s="8" customFormat="1" ht="19.899999999999999" customHeight="1">
      <c r="B78" s="140"/>
      <c r="C78" s="141"/>
      <c r="D78" s="142" t="s">
        <v>121</v>
      </c>
      <c r="E78" s="143"/>
      <c r="F78" s="143"/>
      <c r="G78" s="143"/>
      <c r="H78" s="143"/>
      <c r="I78" s="144"/>
      <c r="J78" s="145">
        <f>J869</f>
        <v>0</v>
      </c>
      <c r="K78" s="141"/>
      <c r="L78" s="146"/>
    </row>
    <row r="79" spans="2:12" s="8" customFormat="1" ht="19.899999999999999" customHeight="1">
      <c r="B79" s="140"/>
      <c r="C79" s="141"/>
      <c r="D79" s="142" t="s">
        <v>122</v>
      </c>
      <c r="E79" s="143"/>
      <c r="F79" s="143"/>
      <c r="G79" s="143"/>
      <c r="H79" s="143"/>
      <c r="I79" s="144"/>
      <c r="J79" s="145">
        <f>J894</f>
        <v>0</v>
      </c>
      <c r="K79" s="141"/>
      <c r="L79" s="146"/>
    </row>
    <row r="80" spans="2:12" s="8" customFormat="1" ht="19.899999999999999" customHeight="1">
      <c r="B80" s="140"/>
      <c r="C80" s="141"/>
      <c r="D80" s="142" t="s">
        <v>123</v>
      </c>
      <c r="E80" s="143"/>
      <c r="F80" s="143"/>
      <c r="G80" s="143"/>
      <c r="H80" s="143"/>
      <c r="I80" s="144"/>
      <c r="J80" s="145">
        <f>J924</f>
        <v>0</v>
      </c>
      <c r="K80" s="141"/>
      <c r="L80" s="146"/>
    </row>
    <row r="81" spans="2:12" s="8" customFormat="1" ht="19.899999999999999" customHeight="1">
      <c r="B81" s="140"/>
      <c r="C81" s="141"/>
      <c r="D81" s="142" t="s">
        <v>124</v>
      </c>
      <c r="E81" s="143"/>
      <c r="F81" s="143"/>
      <c r="G81" s="143"/>
      <c r="H81" s="143"/>
      <c r="I81" s="144"/>
      <c r="J81" s="145">
        <f>J943</f>
        <v>0</v>
      </c>
      <c r="K81" s="141"/>
      <c r="L81" s="146"/>
    </row>
    <row r="82" spans="2:12" s="1" customFormat="1" ht="21.75" customHeight="1">
      <c r="B82" s="33"/>
      <c r="C82" s="34"/>
      <c r="D82" s="34"/>
      <c r="E82" s="34"/>
      <c r="F82" s="34"/>
      <c r="G82" s="34"/>
      <c r="H82" s="34"/>
      <c r="I82" s="102"/>
      <c r="J82" s="34"/>
      <c r="K82" s="34"/>
      <c r="L82" s="37"/>
    </row>
    <row r="83" spans="2:12" s="1" customFormat="1" ht="6.95" customHeight="1">
      <c r="B83" s="45"/>
      <c r="C83" s="46"/>
      <c r="D83" s="46"/>
      <c r="E83" s="46"/>
      <c r="F83" s="46"/>
      <c r="G83" s="46"/>
      <c r="H83" s="46"/>
      <c r="I83" s="124"/>
      <c r="J83" s="46"/>
      <c r="K83" s="46"/>
      <c r="L83" s="37"/>
    </row>
    <row r="87" spans="2:12" s="1" customFormat="1" ht="6.95" customHeight="1">
      <c r="B87" s="47"/>
      <c r="C87" s="48"/>
      <c r="D87" s="48"/>
      <c r="E87" s="48"/>
      <c r="F87" s="48"/>
      <c r="G87" s="48"/>
      <c r="H87" s="48"/>
      <c r="I87" s="127"/>
      <c r="J87" s="48"/>
      <c r="K87" s="48"/>
      <c r="L87" s="37"/>
    </row>
    <row r="88" spans="2:12" s="1" customFormat="1" ht="24.95" customHeight="1">
      <c r="B88" s="33"/>
      <c r="C88" s="22" t="s">
        <v>125</v>
      </c>
      <c r="D88" s="34"/>
      <c r="E88" s="34"/>
      <c r="F88" s="34"/>
      <c r="G88" s="34"/>
      <c r="H88" s="34"/>
      <c r="I88" s="102"/>
      <c r="J88" s="34"/>
      <c r="K88" s="34"/>
      <c r="L88" s="37"/>
    </row>
    <row r="89" spans="2:12" s="1" customFormat="1" ht="6.95" customHeight="1">
      <c r="B89" s="33"/>
      <c r="C89" s="34"/>
      <c r="D89" s="34"/>
      <c r="E89" s="34"/>
      <c r="F89" s="34"/>
      <c r="G89" s="34"/>
      <c r="H89" s="34"/>
      <c r="I89" s="102"/>
      <c r="J89" s="34"/>
      <c r="K89" s="34"/>
      <c r="L89" s="37"/>
    </row>
    <row r="90" spans="2:12" s="1" customFormat="1" ht="12" customHeight="1">
      <c r="B90" s="33"/>
      <c r="C90" s="28" t="s">
        <v>16</v>
      </c>
      <c r="D90" s="34"/>
      <c r="E90" s="34"/>
      <c r="F90" s="34"/>
      <c r="G90" s="34"/>
      <c r="H90" s="34"/>
      <c r="I90" s="102"/>
      <c r="J90" s="34"/>
      <c r="K90" s="34"/>
      <c r="L90" s="37"/>
    </row>
    <row r="91" spans="2:12" s="1" customFormat="1" ht="16.5" customHeight="1">
      <c r="B91" s="33"/>
      <c r="C91" s="34"/>
      <c r="D91" s="34"/>
      <c r="E91" s="293" t="str">
        <f>E7</f>
        <v>ZŠ Libušina - 1.NP - Karlovy Vary - Stavební část</v>
      </c>
      <c r="F91" s="294"/>
      <c r="G91" s="294"/>
      <c r="H91" s="294"/>
      <c r="I91" s="102"/>
      <c r="J91" s="34"/>
      <c r="K91" s="34"/>
      <c r="L91" s="37"/>
    </row>
    <row r="92" spans="2:12" s="1" customFormat="1" ht="12" customHeight="1">
      <c r="B92" s="33"/>
      <c r="C92" s="28" t="s">
        <v>97</v>
      </c>
      <c r="D92" s="34"/>
      <c r="E92" s="34"/>
      <c r="F92" s="34"/>
      <c r="G92" s="34"/>
      <c r="H92" s="34"/>
      <c r="I92" s="102"/>
      <c r="J92" s="34"/>
      <c r="K92" s="34"/>
      <c r="L92" s="37"/>
    </row>
    <row r="93" spans="2:12" s="1" customFormat="1" ht="16.5" customHeight="1">
      <c r="B93" s="33"/>
      <c r="C93" s="34"/>
      <c r="D93" s="34"/>
      <c r="E93" s="266" t="str">
        <f>E9</f>
        <v>A - Stavební část</v>
      </c>
      <c r="F93" s="265"/>
      <c r="G93" s="265"/>
      <c r="H93" s="265"/>
      <c r="I93" s="102"/>
      <c r="J93" s="34"/>
      <c r="K93" s="34"/>
      <c r="L93" s="37"/>
    </row>
    <row r="94" spans="2:12" s="1" customFormat="1" ht="6.95" customHeight="1">
      <c r="B94" s="33"/>
      <c r="C94" s="34"/>
      <c r="D94" s="34"/>
      <c r="E94" s="34"/>
      <c r="F94" s="34"/>
      <c r="G94" s="34"/>
      <c r="H94" s="34"/>
      <c r="I94" s="102"/>
      <c r="J94" s="34"/>
      <c r="K94" s="34"/>
      <c r="L94" s="37"/>
    </row>
    <row r="95" spans="2:12" s="1" customFormat="1" ht="12" customHeight="1">
      <c r="B95" s="33"/>
      <c r="C95" s="28" t="s">
        <v>22</v>
      </c>
      <c r="D95" s="34"/>
      <c r="E95" s="34"/>
      <c r="F95" s="26" t="str">
        <f>F12</f>
        <v>Karlovy Vary</v>
      </c>
      <c r="G95" s="34"/>
      <c r="H95" s="34"/>
      <c r="I95" s="103" t="s">
        <v>24</v>
      </c>
      <c r="J95" s="54" t="str">
        <f>IF(J12="","",J12)</f>
        <v>5. 6. 2019</v>
      </c>
      <c r="K95" s="34"/>
      <c r="L95" s="37"/>
    </row>
    <row r="96" spans="2:12" s="1" customFormat="1" ht="6.95" customHeight="1">
      <c r="B96" s="33"/>
      <c r="C96" s="34"/>
      <c r="D96" s="34"/>
      <c r="E96" s="34"/>
      <c r="F96" s="34"/>
      <c r="G96" s="34"/>
      <c r="H96" s="34"/>
      <c r="I96" s="102"/>
      <c r="J96" s="34"/>
      <c r="K96" s="34"/>
      <c r="L96" s="37"/>
    </row>
    <row r="97" spans="2:65" s="1" customFormat="1" ht="24.95" customHeight="1">
      <c r="B97" s="33"/>
      <c r="C97" s="28" t="s">
        <v>26</v>
      </c>
      <c r="D97" s="34"/>
      <c r="E97" s="34"/>
      <c r="F97" s="26" t="str">
        <f>E15</f>
        <v xml:space="preserve"> </v>
      </c>
      <c r="G97" s="34"/>
      <c r="H97" s="34"/>
      <c r="I97" s="103" t="s">
        <v>33</v>
      </c>
      <c r="J97" s="31" t="str">
        <f>E21</f>
        <v>BPO spol. s r.o.,Lidická 1239,36317 OSTROV</v>
      </c>
      <c r="K97" s="34"/>
      <c r="L97" s="37"/>
    </row>
    <row r="98" spans="2:65" s="1" customFormat="1" ht="13.7" customHeight="1">
      <c r="B98" s="33"/>
      <c r="C98" s="28" t="s">
        <v>31</v>
      </c>
      <c r="D98" s="34"/>
      <c r="E98" s="34"/>
      <c r="F98" s="26" t="str">
        <f>IF(E18="","",E18)</f>
        <v>Vyplň údaj</v>
      </c>
      <c r="G98" s="34"/>
      <c r="H98" s="34"/>
      <c r="I98" s="103" t="s">
        <v>36</v>
      </c>
      <c r="J98" s="31" t="str">
        <f>E24</f>
        <v>Tomanová Ing.</v>
      </c>
      <c r="K98" s="34"/>
      <c r="L98" s="37"/>
    </row>
    <row r="99" spans="2:65" s="1" customFormat="1" ht="10.35" customHeight="1">
      <c r="B99" s="33"/>
      <c r="C99" s="34"/>
      <c r="D99" s="34"/>
      <c r="E99" s="34"/>
      <c r="F99" s="34"/>
      <c r="G99" s="34"/>
      <c r="H99" s="34"/>
      <c r="I99" s="102"/>
      <c r="J99" s="34"/>
      <c r="K99" s="34"/>
      <c r="L99" s="37"/>
    </row>
    <row r="100" spans="2:65" s="9" customFormat="1" ht="29.25" customHeight="1">
      <c r="B100" s="147"/>
      <c r="C100" s="148" t="s">
        <v>126</v>
      </c>
      <c r="D100" s="149" t="s">
        <v>59</v>
      </c>
      <c r="E100" s="149" t="s">
        <v>55</v>
      </c>
      <c r="F100" s="149" t="s">
        <v>56</v>
      </c>
      <c r="G100" s="149" t="s">
        <v>127</v>
      </c>
      <c r="H100" s="149" t="s">
        <v>128</v>
      </c>
      <c r="I100" s="150" t="s">
        <v>129</v>
      </c>
      <c r="J100" s="149" t="s">
        <v>101</v>
      </c>
      <c r="K100" s="151" t="s">
        <v>130</v>
      </c>
      <c r="L100" s="152"/>
      <c r="M100" s="63" t="s">
        <v>28</v>
      </c>
      <c r="N100" s="64" t="s">
        <v>44</v>
      </c>
      <c r="O100" s="64" t="s">
        <v>131</v>
      </c>
      <c r="P100" s="64" t="s">
        <v>132</v>
      </c>
      <c r="Q100" s="64" t="s">
        <v>133</v>
      </c>
      <c r="R100" s="64" t="s">
        <v>134</v>
      </c>
      <c r="S100" s="64" t="s">
        <v>135</v>
      </c>
      <c r="T100" s="65" t="s">
        <v>136</v>
      </c>
    </row>
    <row r="101" spans="2:65" s="1" customFormat="1" ht="22.9" customHeight="1">
      <c r="B101" s="33"/>
      <c r="C101" s="70" t="s">
        <v>137</v>
      </c>
      <c r="D101" s="34"/>
      <c r="E101" s="34"/>
      <c r="F101" s="34"/>
      <c r="G101" s="34"/>
      <c r="H101" s="34"/>
      <c r="I101" s="102"/>
      <c r="J101" s="153">
        <f>BK101</f>
        <v>0</v>
      </c>
      <c r="K101" s="34"/>
      <c r="L101" s="37"/>
      <c r="M101" s="66"/>
      <c r="N101" s="67"/>
      <c r="O101" s="67"/>
      <c r="P101" s="154">
        <f>P102+P404</f>
        <v>0</v>
      </c>
      <c r="Q101" s="67"/>
      <c r="R101" s="154">
        <f>R102+R404</f>
        <v>29.765077439999995</v>
      </c>
      <c r="S101" s="67"/>
      <c r="T101" s="155">
        <f>T102+T404</f>
        <v>17.766360000000002</v>
      </c>
      <c r="AT101" s="16" t="s">
        <v>73</v>
      </c>
      <c r="AU101" s="16" t="s">
        <v>102</v>
      </c>
      <c r="BK101" s="156">
        <f>BK102+BK404</f>
        <v>0</v>
      </c>
    </row>
    <row r="102" spans="2:65" s="10" customFormat="1" ht="25.9" customHeight="1">
      <c r="B102" s="157"/>
      <c r="C102" s="158"/>
      <c r="D102" s="159" t="s">
        <v>73</v>
      </c>
      <c r="E102" s="160" t="s">
        <v>138</v>
      </c>
      <c r="F102" s="160" t="s">
        <v>139</v>
      </c>
      <c r="G102" s="158"/>
      <c r="H102" s="158"/>
      <c r="I102" s="161"/>
      <c r="J102" s="162">
        <f>BK102</f>
        <v>0</v>
      </c>
      <c r="K102" s="158"/>
      <c r="L102" s="163"/>
      <c r="M102" s="164"/>
      <c r="N102" s="165"/>
      <c r="O102" s="165"/>
      <c r="P102" s="166">
        <f>P103+P130+P266+P290+P390+P401</f>
        <v>0</v>
      </c>
      <c r="Q102" s="165"/>
      <c r="R102" s="166">
        <f>R103+R130+R266+R290+R390+R401</f>
        <v>25.150596439999998</v>
      </c>
      <c r="S102" s="165"/>
      <c r="T102" s="167">
        <f>T103+T130+T266+T290+T390+T401</f>
        <v>17.766360000000002</v>
      </c>
      <c r="AR102" s="168" t="s">
        <v>82</v>
      </c>
      <c r="AT102" s="169" t="s">
        <v>73</v>
      </c>
      <c r="AU102" s="169" t="s">
        <v>74</v>
      </c>
      <c r="AY102" s="168" t="s">
        <v>140</v>
      </c>
      <c r="BK102" s="170">
        <f>BK103+BK130+BK266+BK290+BK390+BK401</f>
        <v>0</v>
      </c>
    </row>
    <row r="103" spans="2:65" s="10" customFormat="1" ht="22.9" customHeight="1">
      <c r="B103" s="157"/>
      <c r="C103" s="158"/>
      <c r="D103" s="159" t="s">
        <v>73</v>
      </c>
      <c r="E103" s="171" t="s">
        <v>141</v>
      </c>
      <c r="F103" s="171" t="s">
        <v>142</v>
      </c>
      <c r="G103" s="158"/>
      <c r="H103" s="158"/>
      <c r="I103" s="161"/>
      <c r="J103" s="172">
        <f>BK103</f>
        <v>0</v>
      </c>
      <c r="K103" s="158"/>
      <c r="L103" s="163"/>
      <c r="M103" s="164"/>
      <c r="N103" s="165"/>
      <c r="O103" s="165"/>
      <c r="P103" s="166">
        <f>SUM(P104:P129)</f>
        <v>0</v>
      </c>
      <c r="Q103" s="165"/>
      <c r="R103" s="166">
        <f>SUM(R104:R129)</f>
        <v>0.72624643999999994</v>
      </c>
      <c r="S103" s="165"/>
      <c r="T103" s="167">
        <f>SUM(T104:T129)</f>
        <v>0</v>
      </c>
      <c r="AR103" s="168" t="s">
        <v>82</v>
      </c>
      <c r="AT103" s="169" t="s">
        <v>73</v>
      </c>
      <c r="AU103" s="169" t="s">
        <v>82</v>
      </c>
      <c r="AY103" s="168" t="s">
        <v>140</v>
      </c>
      <c r="BK103" s="170">
        <f>SUM(BK104:BK129)</f>
        <v>0</v>
      </c>
    </row>
    <row r="104" spans="2:65" s="1" customFormat="1" ht="16.5" customHeight="1">
      <c r="B104" s="33"/>
      <c r="C104" s="173" t="s">
        <v>82</v>
      </c>
      <c r="D104" s="173" t="s">
        <v>143</v>
      </c>
      <c r="E104" s="174" t="s">
        <v>144</v>
      </c>
      <c r="F104" s="175" t="s">
        <v>145</v>
      </c>
      <c r="G104" s="176" t="s">
        <v>146</v>
      </c>
      <c r="H104" s="177">
        <v>0.01</v>
      </c>
      <c r="I104" s="178"/>
      <c r="J104" s="179">
        <f>ROUND(I104*H104,2)</f>
        <v>0</v>
      </c>
      <c r="K104" s="175" t="s">
        <v>147</v>
      </c>
      <c r="L104" s="37"/>
      <c r="M104" s="180" t="s">
        <v>28</v>
      </c>
      <c r="N104" s="181" t="s">
        <v>45</v>
      </c>
      <c r="O104" s="59"/>
      <c r="P104" s="182">
        <f>O104*H104</f>
        <v>0</v>
      </c>
      <c r="Q104" s="182">
        <v>1.0900000000000001</v>
      </c>
      <c r="R104" s="182">
        <f>Q104*H104</f>
        <v>1.0900000000000002E-2</v>
      </c>
      <c r="S104" s="182">
        <v>0</v>
      </c>
      <c r="T104" s="183">
        <f>S104*H104</f>
        <v>0</v>
      </c>
      <c r="AR104" s="16" t="s">
        <v>148</v>
      </c>
      <c r="AT104" s="16" t="s">
        <v>143</v>
      </c>
      <c r="AU104" s="16" t="s">
        <v>84</v>
      </c>
      <c r="AY104" s="16" t="s">
        <v>140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82</v>
      </c>
      <c r="BK104" s="184">
        <f>ROUND(I104*H104,2)</f>
        <v>0</v>
      </c>
      <c r="BL104" s="16" t="s">
        <v>148</v>
      </c>
      <c r="BM104" s="16" t="s">
        <v>149</v>
      </c>
    </row>
    <row r="105" spans="2:65" s="1" customFormat="1" ht="11.25">
      <c r="B105" s="33"/>
      <c r="C105" s="34"/>
      <c r="D105" s="185" t="s">
        <v>150</v>
      </c>
      <c r="E105" s="34"/>
      <c r="F105" s="186" t="s">
        <v>151</v>
      </c>
      <c r="G105" s="34"/>
      <c r="H105" s="34"/>
      <c r="I105" s="102"/>
      <c r="J105" s="34"/>
      <c r="K105" s="34"/>
      <c r="L105" s="37"/>
      <c r="M105" s="187"/>
      <c r="N105" s="59"/>
      <c r="O105" s="59"/>
      <c r="P105" s="59"/>
      <c r="Q105" s="59"/>
      <c r="R105" s="59"/>
      <c r="S105" s="59"/>
      <c r="T105" s="60"/>
      <c r="AT105" s="16" t="s">
        <v>150</v>
      </c>
      <c r="AU105" s="16" t="s">
        <v>84</v>
      </c>
    </row>
    <row r="106" spans="2:65" s="11" customFormat="1" ht="11.25">
      <c r="B106" s="188"/>
      <c r="C106" s="189"/>
      <c r="D106" s="185" t="s">
        <v>152</v>
      </c>
      <c r="E106" s="190" t="s">
        <v>28</v>
      </c>
      <c r="F106" s="191" t="s">
        <v>153</v>
      </c>
      <c r="G106" s="189"/>
      <c r="H106" s="190" t="s">
        <v>28</v>
      </c>
      <c r="I106" s="192"/>
      <c r="J106" s="189"/>
      <c r="K106" s="189"/>
      <c r="L106" s="193"/>
      <c r="M106" s="194"/>
      <c r="N106" s="195"/>
      <c r="O106" s="195"/>
      <c r="P106" s="195"/>
      <c r="Q106" s="195"/>
      <c r="R106" s="195"/>
      <c r="S106" s="195"/>
      <c r="T106" s="196"/>
      <c r="AT106" s="197" t="s">
        <v>152</v>
      </c>
      <c r="AU106" s="197" t="s">
        <v>84</v>
      </c>
      <c r="AV106" s="11" t="s">
        <v>82</v>
      </c>
      <c r="AW106" s="11" t="s">
        <v>35</v>
      </c>
      <c r="AX106" s="11" t="s">
        <v>74</v>
      </c>
      <c r="AY106" s="197" t="s">
        <v>140</v>
      </c>
    </row>
    <row r="107" spans="2:65" s="12" customFormat="1" ht="11.25">
      <c r="B107" s="198"/>
      <c r="C107" s="199"/>
      <c r="D107" s="185" t="s">
        <v>152</v>
      </c>
      <c r="E107" s="200" t="s">
        <v>28</v>
      </c>
      <c r="F107" s="201" t="s">
        <v>154</v>
      </c>
      <c r="G107" s="199"/>
      <c r="H107" s="202">
        <v>0.01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152</v>
      </c>
      <c r="AU107" s="208" t="s">
        <v>84</v>
      </c>
      <c r="AV107" s="12" t="s">
        <v>84</v>
      </c>
      <c r="AW107" s="12" t="s">
        <v>35</v>
      </c>
      <c r="AX107" s="12" t="s">
        <v>82</v>
      </c>
      <c r="AY107" s="208" t="s">
        <v>140</v>
      </c>
    </row>
    <row r="108" spans="2:65" s="1" customFormat="1" ht="16.5" customHeight="1">
      <c r="B108" s="33"/>
      <c r="C108" s="173" t="s">
        <v>84</v>
      </c>
      <c r="D108" s="173" t="s">
        <v>143</v>
      </c>
      <c r="E108" s="174" t="s">
        <v>155</v>
      </c>
      <c r="F108" s="175" t="s">
        <v>156</v>
      </c>
      <c r="G108" s="176" t="s">
        <v>157</v>
      </c>
      <c r="H108" s="177">
        <v>2.1999999999999999E-2</v>
      </c>
      <c r="I108" s="178"/>
      <c r="J108" s="179">
        <f>ROUND(I108*H108,2)</f>
        <v>0</v>
      </c>
      <c r="K108" s="175" t="s">
        <v>147</v>
      </c>
      <c r="L108" s="37"/>
      <c r="M108" s="180" t="s">
        <v>28</v>
      </c>
      <c r="N108" s="181" t="s">
        <v>45</v>
      </c>
      <c r="O108" s="59"/>
      <c r="P108" s="182">
        <f>O108*H108</f>
        <v>0</v>
      </c>
      <c r="Q108" s="182">
        <v>1.94302</v>
      </c>
      <c r="R108" s="182">
        <f>Q108*H108</f>
        <v>4.2746439999999997E-2</v>
      </c>
      <c r="S108" s="182">
        <v>0</v>
      </c>
      <c r="T108" s="183">
        <f>S108*H108</f>
        <v>0</v>
      </c>
      <c r="AR108" s="16" t="s">
        <v>148</v>
      </c>
      <c r="AT108" s="16" t="s">
        <v>143</v>
      </c>
      <c r="AU108" s="16" t="s">
        <v>84</v>
      </c>
      <c r="AY108" s="16" t="s">
        <v>140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82</v>
      </c>
      <c r="BK108" s="184">
        <f>ROUND(I108*H108,2)</f>
        <v>0</v>
      </c>
      <c r="BL108" s="16" t="s">
        <v>148</v>
      </c>
      <c r="BM108" s="16" t="s">
        <v>158</v>
      </c>
    </row>
    <row r="109" spans="2:65" s="1" customFormat="1" ht="11.25">
      <c r="B109" s="33"/>
      <c r="C109" s="34"/>
      <c r="D109" s="185" t="s">
        <v>150</v>
      </c>
      <c r="E109" s="34"/>
      <c r="F109" s="186" t="s">
        <v>159</v>
      </c>
      <c r="G109" s="34"/>
      <c r="H109" s="34"/>
      <c r="I109" s="102"/>
      <c r="J109" s="34"/>
      <c r="K109" s="34"/>
      <c r="L109" s="37"/>
      <c r="M109" s="187"/>
      <c r="N109" s="59"/>
      <c r="O109" s="59"/>
      <c r="P109" s="59"/>
      <c r="Q109" s="59"/>
      <c r="R109" s="59"/>
      <c r="S109" s="59"/>
      <c r="T109" s="60"/>
      <c r="AT109" s="16" t="s">
        <v>150</v>
      </c>
      <c r="AU109" s="16" t="s">
        <v>84</v>
      </c>
    </row>
    <row r="110" spans="2:65" s="11" customFormat="1" ht="11.25">
      <c r="B110" s="188"/>
      <c r="C110" s="189"/>
      <c r="D110" s="185" t="s">
        <v>152</v>
      </c>
      <c r="E110" s="190" t="s">
        <v>28</v>
      </c>
      <c r="F110" s="191" t="s">
        <v>160</v>
      </c>
      <c r="G110" s="189"/>
      <c r="H110" s="190" t="s">
        <v>28</v>
      </c>
      <c r="I110" s="192"/>
      <c r="J110" s="189"/>
      <c r="K110" s="189"/>
      <c r="L110" s="193"/>
      <c r="M110" s="194"/>
      <c r="N110" s="195"/>
      <c r="O110" s="195"/>
      <c r="P110" s="195"/>
      <c r="Q110" s="195"/>
      <c r="R110" s="195"/>
      <c r="S110" s="195"/>
      <c r="T110" s="196"/>
      <c r="AT110" s="197" t="s">
        <v>152</v>
      </c>
      <c r="AU110" s="197" t="s">
        <v>84</v>
      </c>
      <c r="AV110" s="11" t="s">
        <v>82</v>
      </c>
      <c r="AW110" s="11" t="s">
        <v>35</v>
      </c>
      <c r="AX110" s="11" t="s">
        <v>74</v>
      </c>
      <c r="AY110" s="197" t="s">
        <v>140</v>
      </c>
    </row>
    <row r="111" spans="2:65" s="11" customFormat="1" ht="11.25">
      <c r="B111" s="188"/>
      <c r="C111" s="189"/>
      <c r="D111" s="185" t="s">
        <v>152</v>
      </c>
      <c r="E111" s="190" t="s">
        <v>28</v>
      </c>
      <c r="F111" s="191" t="s">
        <v>161</v>
      </c>
      <c r="G111" s="189"/>
      <c r="H111" s="190" t="s">
        <v>28</v>
      </c>
      <c r="I111" s="192"/>
      <c r="J111" s="189"/>
      <c r="K111" s="189"/>
      <c r="L111" s="193"/>
      <c r="M111" s="194"/>
      <c r="N111" s="195"/>
      <c r="O111" s="195"/>
      <c r="P111" s="195"/>
      <c r="Q111" s="195"/>
      <c r="R111" s="195"/>
      <c r="S111" s="195"/>
      <c r="T111" s="196"/>
      <c r="AT111" s="197" t="s">
        <v>152</v>
      </c>
      <c r="AU111" s="197" t="s">
        <v>84</v>
      </c>
      <c r="AV111" s="11" t="s">
        <v>82</v>
      </c>
      <c r="AW111" s="11" t="s">
        <v>35</v>
      </c>
      <c r="AX111" s="11" t="s">
        <v>74</v>
      </c>
      <c r="AY111" s="197" t="s">
        <v>140</v>
      </c>
    </row>
    <row r="112" spans="2:65" s="12" customFormat="1" ht="11.25">
      <c r="B112" s="198"/>
      <c r="C112" s="199"/>
      <c r="D112" s="185" t="s">
        <v>152</v>
      </c>
      <c r="E112" s="200" t="s">
        <v>28</v>
      </c>
      <c r="F112" s="201" t="s">
        <v>162</v>
      </c>
      <c r="G112" s="199"/>
      <c r="H112" s="202">
        <v>2.1999999999999999E-2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152</v>
      </c>
      <c r="AU112" s="208" t="s">
        <v>84</v>
      </c>
      <c r="AV112" s="12" t="s">
        <v>84</v>
      </c>
      <c r="AW112" s="12" t="s">
        <v>35</v>
      </c>
      <c r="AX112" s="12" t="s">
        <v>82</v>
      </c>
      <c r="AY112" s="208" t="s">
        <v>140</v>
      </c>
    </row>
    <row r="113" spans="2:65" s="1" customFormat="1" ht="16.5" customHeight="1">
      <c r="B113" s="33"/>
      <c r="C113" s="173" t="s">
        <v>141</v>
      </c>
      <c r="D113" s="173" t="s">
        <v>143</v>
      </c>
      <c r="E113" s="174" t="s">
        <v>163</v>
      </c>
      <c r="F113" s="175" t="s">
        <v>164</v>
      </c>
      <c r="G113" s="176" t="s">
        <v>165</v>
      </c>
      <c r="H113" s="177">
        <v>2</v>
      </c>
      <c r="I113" s="178"/>
      <c r="J113" s="179">
        <f>ROUND(I113*H113,2)</f>
        <v>0</v>
      </c>
      <c r="K113" s="175" t="s">
        <v>147</v>
      </c>
      <c r="L113" s="37"/>
      <c r="M113" s="180" t="s">
        <v>28</v>
      </c>
      <c r="N113" s="181" t="s">
        <v>45</v>
      </c>
      <c r="O113" s="59"/>
      <c r="P113" s="182">
        <f>O113*H113</f>
        <v>0</v>
      </c>
      <c r="Q113" s="182">
        <v>8.4999999999999995E-4</v>
      </c>
      <c r="R113" s="182">
        <f>Q113*H113</f>
        <v>1.6999999999999999E-3</v>
      </c>
      <c r="S113" s="182">
        <v>0</v>
      </c>
      <c r="T113" s="183">
        <f>S113*H113</f>
        <v>0</v>
      </c>
      <c r="AR113" s="16" t="s">
        <v>148</v>
      </c>
      <c r="AT113" s="16" t="s">
        <v>143</v>
      </c>
      <c r="AU113" s="16" t="s">
        <v>84</v>
      </c>
      <c r="AY113" s="16" t="s">
        <v>140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82</v>
      </c>
      <c r="BK113" s="184">
        <f>ROUND(I113*H113,2)</f>
        <v>0</v>
      </c>
      <c r="BL113" s="16" t="s">
        <v>148</v>
      </c>
      <c r="BM113" s="16" t="s">
        <v>166</v>
      </c>
    </row>
    <row r="114" spans="2:65" s="1" customFormat="1" ht="11.25">
      <c r="B114" s="33"/>
      <c r="C114" s="34"/>
      <c r="D114" s="185" t="s">
        <v>150</v>
      </c>
      <c r="E114" s="34"/>
      <c r="F114" s="186" t="s">
        <v>167</v>
      </c>
      <c r="G114" s="34"/>
      <c r="H114" s="34"/>
      <c r="I114" s="102"/>
      <c r="J114" s="34"/>
      <c r="K114" s="34"/>
      <c r="L114" s="37"/>
      <c r="M114" s="187"/>
      <c r="N114" s="59"/>
      <c r="O114" s="59"/>
      <c r="P114" s="59"/>
      <c r="Q114" s="59"/>
      <c r="R114" s="59"/>
      <c r="S114" s="59"/>
      <c r="T114" s="60"/>
      <c r="AT114" s="16" t="s">
        <v>150</v>
      </c>
      <c r="AU114" s="16" t="s">
        <v>84</v>
      </c>
    </row>
    <row r="115" spans="2:65" s="11" customFormat="1" ht="11.25">
      <c r="B115" s="188"/>
      <c r="C115" s="189"/>
      <c r="D115" s="185" t="s">
        <v>152</v>
      </c>
      <c r="E115" s="190" t="s">
        <v>28</v>
      </c>
      <c r="F115" s="191" t="s">
        <v>168</v>
      </c>
      <c r="G115" s="189"/>
      <c r="H115" s="190" t="s">
        <v>28</v>
      </c>
      <c r="I115" s="192"/>
      <c r="J115" s="189"/>
      <c r="K115" s="189"/>
      <c r="L115" s="193"/>
      <c r="M115" s="194"/>
      <c r="N115" s="195"/>
      <c r="O115" s="195"/>
      <c r="P115" s="195"/>
      <c r="Q115" s="195"/>
      <c r="R115" s="195"/>
      <c r="S115" s="195"/>
      <c r="T115" s="196"/>
      <c r="AT115" s="197" t="s">
        <v>152</v>
      </c>
      <c r="AU115" s="197" t="s">
        <v>84</v>
      </c>
      <c r="AV115" s="11" t="s">
        <v>82</v>
      </c>
      <c r="AW115" s="11" t="s">
        <v>35</v>
      </c>
      <c r="AX115" s="11" t="s">
        <v>74</v>
      </c>
      <c r="AY115" s="197" t="s">
        <v>140</v>
      </c>
    </row>
    <row r="116" spans="2:65" s="12" customFormat="1" ht="11.25">
      <c r="B116" s="198"/>
      <c r="C116" s="199"/>
      <c r="D116" s="185" t="s">
        <v>152</v>
      </c>
      <c r="E116" s="200" t="s">
        <v>28</v>
      </c>
      <c r="F116" s="201" t="s">
        <v>169</v>
      </c>
      <c r="G116" s="199"/>
      <c r="H116" s="202">
        <v>0.22500000000000001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152</v>
      </c>
      <c r="AU116" s="208" t="s">
        <v>84</v>
      </c>
      <c r="AV116" s="12" t="s">
        <v>84</v>
      </c>
      <c r="AW116" s="12" t="s">
        <v>35</v>
      </c>
      <c r="AX116" s="12" t="s">
        <v>74</v>
      </c>
      <c r="AY116" s="208" t="s">
        <v>140</v>
      </c>
    </row>
    <row r="117" spans="2:65" s="12" customFormat="1" ht="11.25">
      <c r="B117" s="198"/>
      <c r="C117" s="199"/>
      <c r="D117" s="185" t="s">
        <v>152</v>
      </c>
      <c r="E117" s="200" t="s">
        <v>28</v>
      </c>
      <c r="F117" s="201" t="s">
        <v>170</v>
      </c>
      <c r="G117" s="199"/>
      <c r="H117" s="202">
        <v>1.7749999999999999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152</v>
      </c>
      <c r="AU117" s="208" t="s">
        <v>84</v>
      </c>
      <c r="AV117" s="12" t="s">
        <v>84</v>
      </c>
      <c r="AW117" s="12" t="s">
        <v>35</v>
      </c>
      <c r="AX117" s="12" t="s">
        <v>74</v>
      </c>
      <c r="AY117" s="208" t="s">
        <v>140</v>
      </c>
    </row>
    <row r="118" spans="2:65" s="13" customFormat="1" ht="11.25">
      <c r="B118" s="209"/>
      <c r="C118" s="210"/>
      <c r="D118" s="185" t="s">
        <v>152</v>
      </c>
      <c r="E118" s="211" t="s">
        <v>28</v>
      </c>
      <c r="F118" s="212" t="s">
        <v>171</v>
      </c>
      <c r="G118" s="210"/>
      <c r="H118" s="213">
        <v>2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152</v>
      </c>
      <c r="AU118" s="219" t="s">
        <v>84</v>
      </c>
      <c r="AV118" s="13" t="s">
        <v>148</v>
      </c>
      <c r="AW118" s="13" t="s">
        <v>35</v>
      </c>
      <c r="AX118" s="13" t="s">
        <v>82</v>
      </c>
      <c r="AY118" s="219" t="s">
        <v>140</v>
      </c>
    </row>
    <row r="119" spans="2:65" s="1" customFormat="1" ht="16.5" customHeight="1">
      <c r="B119" s="33"/>
      <c r="C119" s="173" t="s">
        <v>148</v>
      </c>
      <c r="D119" s="173" t="s">
        <v>143</v>
      </c>
      <c r="E119" s="174" t="s">
        <v>172</v>
      </c>
      <c r="F119" s="175" t="s">
        <v>173</v>
      </c>
      <c r="G119" s="176" t="s">
        <v>165</v>
      </c>
      <c r="H119" s="177">
        <v>15</v>
      </c>
      <c r="I119" s="178"/>
      <c r="J119" s="179">
        <f>ROUND(I119*H119,2)</f>
        <v>0</v>
      </c>
      <c r="K119" s="175" t="s">
        <v>147</v>
      </c>
      <c r="L119" s="37"/>
      <c r="M119" s="180" t="s">
        <v>28</v>
      </c>
      <c r="N119" s="181" t="s">
        <v>45</v>
      </c>
      <c r="O119" s="59"/>
      <c r="P119" s="182">
        <f>O119*H119</f>
        <v>0</v>
      </c>
      <c r="Q119" s="182">
        <v>6.4000000000000005E-4</v>
      </c>
      <c r="R119" s="182">
        <f>Q119*H119</f>
        <v>9.6000000000000009E-3</v>
      </c>
      <c r="S119" s="182">
        <v>0</v>
      </c>
      <c r="T119" s="183">
        <f>S119*H119</f>
        <v>0</v>
      </c>
      <c r="AR119" s="16" t="s">
        <v>148</v>
      </c>
      <c r="AT119" s="16" t="s">
        <v>143</v>
      </c>
      <c r="AU119" s="16" t="s">
        <v>84</v>
      </c>
      <c r="AY119" s="16" t="s">
        <v>140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82</v>
      </c>
      <c r="BK119" s="184">
        <f>ROUND(I119*H119,2)</f>
        <v>0</v>
      </c>
      <c r="BL119" s="16" t="s">
        <v>148</v>
      </c>
      <c r="BM119" s="16" t="s">
        <v>174</v>
      </c>
    </row>
    <row r="120" spans="2:65" s="1" customFormat="1" ht="11.25">
      <c r="B120" s="33"/>
      <c r="C120" s="34"/>
      <c r="D120" s="185" t="s">
        <v>150</v>
      </c>
      <c r="E120" s="34"/>
      <c r="F120" s="186" t="s">
        <v>175</v>
      </c>
      <c r="G120" s="34"/>
      <c r="H120" s="34"/>
      <c r="I120" s="102"/>
      <c r="J120" s="34"/>
      <c r="K120" s="34"/>
      <c r="L120" s="37"/>
      <c r="M120" s="187"/>
      <c r="N120" s="59"/>
      <c r="O120" s="59"/>
      <c r="P120" s="59"/>
      <c r="Q120" s="59"/>
      <c r="R120" s="59"/>
      <c r="S120" s="59"/>
      <c r="T120" s="60"/>
      <c r="AT120" s="16" t="s">
        <v>150</v>
      </c>
      <c r="AU120" s="16" t="s">
        <v>84</v>
      </c>
    </row>
    <row r="121" spans="2:65" s="11" customFormat="1" ht="11.25">
      <c r="B121" s="188"/>
      <c r="C121" s="189"/>
      <c r="D121" s="185" t="s">
        <v>152</v>
      </c>
      <c r="E121" s="190" t="s">
        <v>28</v>
      </c>
      <c r="F121" s="191" t="s">
        <v>176</v>
      </c>
      <c r="G121" s="189"/>
      <c r="H121" s="190" t="s">
        <v>28</v>
      </c>
      <c r="I121" s="192"/>
      <c r="J121" s="189"/>
      <c r="K121" s="189"/>
      <c r="L121" s="193"/>
      <c r="M121" s="194"/>
      <c r="N121" s="195"/>
      <c r="O121" s="195"/>
      <c r="P121" s="195"/>
      <c r="Q121" s="195"/>
      <c r="R121" s="195"/>
      <c r="S121" s="195"/>
      <c r="T121" s="196"/>
      <c r="AT121" s="197" t="s">
        <v>152</v>
      </c>
      <c r="AU121" s="197" t="s">
        <v>84</v>
      </c>
      <c r="AV121" s="11" t="s">
        <v>82</v>
      </c>
      <c r="AW121" s="11" t="s">
        <v>35</v>
      </c>
      <c r="AX121" s="11" t="s">
        <v>74</v>
      </c>
      <c r="AY121" s="197" t="s">
        <v>140</v>
      </c>
    </row>
    <row r="122" spans="2:65" s="12" customFormat="1" ht="11.25">
      <c r="B122" s="198"/>
      <c r="C122" s="199"/>
      <c r="D122" s="185" t="s">
        <v>152</v>
      </c>
      <c r="E122" s="200" t="s">
        <v>28</v>
      </c>
      <c r="F122" s="201" t="s">
        <v>177</v>
      </c>
      <c r="G122" s="199"/>
      <c r="H122" s="202">
        <v>4.8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152</v>
      </c>
      <c r="AU122" s="208" t="s">
        <v>84</v>
      </c>
      <c r="AV122" s="12" t="s">
        <v>84</v>
      </c>
      <c r="AW122" s="12" t="s">
        <v>35</v>
      </c>
      <c r="AX122" s="12" t="s">
        <v>74</v>
      </c>
      <c r="AY122" s="208" t="s">
        <v>140</v>
      </c>
    </row>
    <row r="123" spans="2:65" s="11" customFormat="1" ht="11.25">
      <c r="B123" s="188"/>
      <c r="C123" s="189"/>
      <c r="D123" s="185" t="s">
        <v>152</v>
      </c>
      <c r="E123" s="190" t="s">
        <v>28</v>
      </c>
      <c r="F123" s="191" t="s">
        <v>178</v>
      </c>
      <c r="G123" s="189"/>
      <c r="H123" s="190" t="s">
        <v>28</v>
      </c>
      <c r="I123" s="192"/>
      <c r="J123" s="189"/>
      <c r="K123" s="189"/>
      <c r="L123" s="193"/>
      <c r="M123" s="194"/>
      <c r="N123" s="195"/>
      <c r="O123" s="195"/>
      <c r="P123" s="195"/>
      <c r="Q123" s="195"/>
      <c r="R123" s="195"/>
      <c r="S123" s="195"/>
      <c r="T123" s="196"/>
      <c r="AT123" s="197" t="s">
        <v>152</v>
      </c>
      <c r="AU123" s="197" t="s">
        <v>84</v>
      </c>
      <c r="AV123" s="11" t="s">
        <v>82</v>
      </c>
      <c r="AW123" s="11" t="s">
        <v>35</v>
      </c>
      <c r="AX123" s="11" t="s">
        <v>74</v>
      </c>
      <c r="AY123" s="197" t="s">
        <v>140</v>
      </c>
    </row>
    <row r="124" spans="2:65" s="12" customFormat="1" ht="11.25">
      <c r="B124" s="198"/>
      <c r="C124" s="199"/>
      <c r="D124" s="185" t="s">
        <v>152</v>
      </c>
      <c r="E124" s="200" t="s">
        <v>28</v>
      </c>
      <c r="F124" s="201" t="s">
        <v>179</v>
      </c>
      <c r="G124" s="199"/>
      <c r="H124" s="202">
        <v>10.199999999999999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152</v>
      </c>
      <c r="AU124" s="208" t="s">
        <v>84</v>
      </c>
      <c r="AV124" s="12" t="s">
        <v>84</v>
      </c>
      <c r="AW124" s="12" t="s">
        <v>35</v>
      </c>
      <c r="AX124" s="12" t="s">
        <v>74</v>
      </c>
      <c r="AY124" s="208" t="s">
        <v>140</v>
      </c>
    </row>
    <row r="125" spans="2:65" s="13" customFormat="1" ht="11.25">
      <c r="B125" s="209"/>
      <c r="C125" s="210"/>
      <c r="D125" s="185" t="s">
        <v>152</v>
      </c>
      <c r="E125" s="211" t="s">
        <v>28</v>
      </c>
      <c r="F125" s="212" t="s">
        <v>171</v>
      </c>
      <c r="G125" s="210"/>
      <c r="H125" s="213">
        <v>15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152</v>
      </c>
      <c r="AU125" s="219" t="s">
        <v>84</v>
      </c>
      <c r="AV125" s="13" t="s">
        <v>148</v>
      </c>
      <c r="AW125" s="13" t="s">
        <v>35</v>
      </c>
      <c r="AX125" s="13" t="s">
        <v>82</v>
      </c>
      <c r="AY125" s="219" t="s">
        <v>140</v>
      </c>
    </row>
    <row r="126" spans="2:65" s="1" customFormat="1" ht="16.5" customHeight="1">
      <c r="B126" s="33"/>
      <c r="C126" s="173" t="s">
        <v>180</v>
      </c>
      <c r="D126" s="173" t="s">
        <v>143</v>
      </c>
      <c r="E126" s="174" t="s">
        <v>181</v>
      </c>
      <c r="F126" s="175" t="s">
        <v>182</v>
      </c>
      <c r="G126" s="176" t="s">
        <v>165</v>
      </c>
      <c r="H126" s="177">
        <v>17</v>
      </c>
      <c r="I126" s="178"/>
      <c r="J126" s="179">
        <f>ROUND(I126*H126,2)</f>
        <v>0</v>
      </c>
      <c r="K126" s="175" t="s">
        <v>147</v>
      </c>
      <c r="L126" s="37"/>
      <c r="M126" s="180" t="s">
        <v>28</v>
      </c>
      <c r="N126" s="181" t="s">
        <v>45</v>
      </c>
      <c r="O126" s="59"/>
      <c r="P126" s="182">
        <f>O126*H126</f>
        <v>0</v>
      </c>
      <c r="Q126" s="182">
        <v>3.8899999999999997E-2</v>
      </c>
      <c r="R126" s="182">
        <f>Q126*H126</f>
        <v>0.6613</v>
      </c>
      <c r="S126" s="182">
        <v>0</v>
      </c>
      <c r="T126" s="183">
        <f>S126*H126</f>
        <v>0</v>
      </c>
      <c r="AR126" s="16" t="s">
        <v>148</v>
      </c>
      <c r="AT126" s="16" t="s">
        <v>143</v>
      </c>
      <c r="AU126" s="16" t="s">
        <v>84</v>
      </c>
      <c r="AY126" s="16" t="s">
        <v>140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82</v>
      </c>
      <c r="BK126" s="184">
        <f>ROUND(I126*H126,2)</f>
        <v>0</v>
      </c>
      <c r="BL126" s="16" t="s">
        <v>148</v>
      </c>
      <c r="BM126" s="16" t="s">
        <v>183</v>
      </c>
    </row>
    <row r="127" spans="2:65" s="1" customFormat="1" ht="11.25">
      <c r="B127" s="33"/>
      <c r="C127" s="34"/>
      <c r="D127" s="185" t="s">
        <v>150</v>
      </c>
      <c r="E127" s="34"/>
      <c r="F127" s="186" t="s">
        <v>184</v>
      </c>
      <c r="G127" s="34"/>
      <c r="H127" s="34"/>
      <c r="I127" s="102"/>
      <c r="J127" s="34"/>
      <c r="K127" s="34"/>
      <c r="L127" s="37"/>
      <c r="M127" s="187"/>
      <c r="N127" s="59"/>
      <c r="O127" s="59"/>
      <c r="P127" s="59"/>
      <c r="Q127" s="59"/>
      <c r="R127" s="59"/>
      <c r="S127" s="59"/>
      <c r="T127" s="60"/>
      <c r="AT127" s="16" t="s">
        <v>150</v>
      </c>
      <c r="AU127" s="16" t="s">
        <v>84</v>
      </c>
    </row>
    <row r="128" spans="2:65" s="11" customFormat="1" ht="11.25">
      <c r="B128" s="188"/>
      <c r="C128" s="189"/>
      <c r="D128" s="185" t="s">
        <v>152</v>
      </c>
      <c r="E128" s="190" t="s">
        <v>28</v>
      </c>
      <c r="F128" s="191" t="s">
        <v>185</v>
      </c>
      <c r="G128" s="189"/>
      <c r="H128" s="190" t="s">
        <v>28</v>
      </c>
      <c r="I128" s="192"/>
      <c r="J128" s="189"/>
      <c r="K128" s="189"/>
      <c r="L128" s="193"/>
      <c r="M128" s="194"/>
      <c r="N128" s="195"/>
      <c r="O128" s="195"/>
      <c r="P128" s="195"/>
      <c r="Q128" s="195"/>
      <c r="R128" s="195"/>
      <c r="S128" s="195"/>
      <c r="T128" s="196"/>
      <c r="AT128" s="197" t="s">
        <v>152</v>
      </c>
      <c r="AU128" s="197" t="s">
        <v>84</v>
      </c>
      <c r="AV128" s="11" t="s">
        <v>82</v>
      </c>
      <c r="AW128" s="11" t="s">
        <v>35</v>
      </c>
      <c r="AX128" s="11" t="s">
        <v>74</v>
      </c>
      <c r="AY128" s="197" t="s">
        <v>140</v>
      </c>
    </row>
    <row r="129" spans="2:65" s="12" customFormat="1" ht="11.25">
      <c r="B129" s="198"/>
      <c r="C129" s="199"/>
      <c r="D129" s="185" t="s">
        <v>152</v>
      </c>
      <c r="E129" s="200" t="s">
        <v>28</v>
      </c>
      <c r="F129" s="201" t="s">
        <v>186</v>
      </c>
      <c r="G129" s="199"/>
      <c r="H129" s="202">
        <v>17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152</v>
      </c>
      <c r="AU129" s="208" t="s">
        <v>84</v>
      </c>
      <c r="AV129" s="12" t="s">
        <v>84</v>
      </c>
      <c r="AW129" s="12" t="s">
        <v>35</v>
      </c>
      <c r="AX129" s="12" t="s">
        <v>82</v>
      </c>
      <c r="AY129" s="208" t="s">
        <v>140</v>
      </c>
    </row>
    <row r="130" spans="2:65" s="10" customFormat="1" ht="22.9" customHeight="1">
      <c r="B130" s="157"/>
      <c r="C130" s="158"/>
      <c r="D130" s="159" t="s">
        <v>73</v>
      </c>
      <c r="E130" s="171" t="s">
        <v>187</v>
      </c>
      <c r="F130" s="171" t="s">
        <v>188</v>
      </c>
      <c r="G130" s="158"/>
      <c r="H130" s="158"/>
      <c r="I130" s="161"/>
      <c r="J130" s="172">
        <f>BK130</f>
        <v>0</v>
      </c>
      <c r="K130" s="158"/>
      <c r="L130" s="163"/>
      <c r="M130" s="164"/>
      <c r="N130" s="165"/>
      <c r="O130" s="165"/>
      <c r="P130" s="166">
        <f>SUM(P131:P265)</f>
        <v>0</v>
      </c>
      <c r="Q130" s="165"/>
      <c r="R130" s="166">
        <f>SUM(R131:R265)</f>
        <v>23.909709999999997</v>
      </c>
      <c r="S130" s="165"/>
      <c r="T130" s="167">
        <f>SUM(T131:T265)</f>
        <v>0</v>
      </c>
      <c r="AR130" s="168" t="s">
        <v>82</v>
      </c>
      <c r="AT130" s="169" t="s">
        <v>73</v>
      </c>
      <c r="AU130" s="169" t="s">
        <v>82</v>
      </c>
      <c r="AY130" s="168" t="s">
        <v>140</v>
      </c>
      <c r="BK130" s="170">
        <f>SUM(BK131:BK265)</f>
        <v>0</v>
      </c>
    </row>
    <row r="131" spans="2:65" s="1" customFormat="1" ht="16.5" customHeight="1">
      <c r="B131" s="33"/>
      <c r="C131" s="173" t="s">
        <v>187</v>
      </c>
      <c r="D131" s="173" t="s">
        <v>143</v>
      </c>
      <c r="E131" s="174" t="s">
        <v>189</v>
      </c>
      <c r="F131" s="175" t="s">
        <v>190</v>
      </c>
      <c r="G131" s="176" t="s">
        <v>165</v>
      </c>
      <c r="H131" s="177">
        <v>70</v>
      </c>
      <c r="I131" s="178"/>
      <c r="J131" s="179">
        <f>ROUND(I131*H131,2)</f>
        <v>0</v>
      </c>
      <c r="K131" s="175" t="s">
        <v>147</v>
      </c>
      <c r="L131" s="37"/>
      <c r="M131" s="180" t="s">
        <v>28</v>
      </c>
      <c r="N131" s="181" t="s">
        <v>45</v>
      </c>
      <c r="O131" s="59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AR131" s="16" t="s">
        <v>148</v>
      </c>
      <c r="AT131" s="16" t="s">
        <v>143</v>
      </c>
      <c r="AU131" s="16" t="s">
        <v>84</v>
      </c>
      <c r="AY131" s="16" t="s">
        <v>140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82</v>
      </c>
      <c r="BK131" s="184">
        <f>ROUND(I131*H131,2)</f>
        <v>0</v>
      </c>
      <c r="BL131" s="16" t="s">
        <v>148</v>
      </c>
      <c r="BM131" s="16" t="s">
        <v>191</v>
      </c>
    </row>
    <row r="132" spans="2:65" s="1" customFormat="1" ht="11.25">
      <c r="B132" s="33"/>
      <c r="C132" s="34"/>
      <c r="D132" s="185" t="s">
        <v>150</v>
      </c>
      <c r="E132" s="34"/>
      <c r="F132" s="186" t="s">
        <v>192</v>
      </c>
      <c r="G132" s="34"/>
      <c r="H132" s="34"/>
      <c r="I132" s="102"/>
      <c r="J132" s="34"/>
      <c r="K132" s="34"/>
      <c r="L132" s="37"/>
      <c r="M132" s="187"/>
      <c r="N132" s="59"/>
      <c r="O132" s="59"/>
      <c r="P132" s="59"/>
      <c r="Q132" s="59"/>
      <c r="R132" s="59"/>
      <c r="S132" s="59"/>
      <c r="T132" s="60"/>
      <c r="AT132" s="16" t="s">
        <v>150</v>
      </c>
      <c r="AU132" s="16" t="s">
        <v>84</v>
      </c>
    </row>
    <row r="133" spans="2:65" s="11" customFormat="1" ht="11.25">
      <c r="B133" s="188"/>
      <c r="C133" s="189"/>
      <c r="D133" s="185" t="s">
        <v>152</v>
      </c>
      <c r="E133" s="190" t="s">
        <v>28</v>
      </c>
      <c r="F133" s="191" t="s">
        <v>193</v>
      </c>
      <c r="G133" s="189"/>
      <c r="H133" s="190" t="s">
        <v>28</v>
      </c>
      <c r="I133" s="192"/>
      <c r="J133" s="189"/>
      <c r="K133" s="189"/>
      <c r="L133" s="193"/>
      <c r="M133" s="194"/>
      <c r="N133" s="195"/>
      <c r="O133" s="195"/>
      <c r="P133" s="195"/>
      <c r="Q133" s="195"/>
      <c r="R133" s="195"/>
      <c r="S133" s="195"/>
      <c r="T133" s="196"/>
      <c r="AT133" s="197" t="s">
        <v>152</v>
      </c>
      <c r="AU133" s="197" t="s">
        <v>84</v>
      </c>
      <c r="AV133" s="11" t="s">
        <v>82</v>
      </c>
      <c r="AW133" s="11" t="s">
        <v>35</v>
      </c>
      <c r="AX133" s="11" t="s">
        <v>74</v>
      </c>
      <c r="AY133" s="197" t="s">
        <v>140</v>
      </c>
    </row>
    <row r="134" spans="2:65" s="12" customFormat="1" ht="11.25">
      <c r="B134" s="198"/>
      <c r="C134" s="199"/>
      <c r="D134" s="185" t="s">
        <v>152</v>
      </c>
      <c r="E134" s="200" t="s">
        <v>28</v>
      </c>
      <c r="F134" s="201" t="s">
        <v>194</v>
      </c>
      <c r="G134" s="199"/>
      <c r="H134" s="202">
        <v>46.98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152</v>
      </c>
      <c r="AU134" s="208" t="s">
        <v>84</v>
      </c>
      <c r="AV134" s="12" t="s">
        <v>84</v>
      </c>
      <c r="AW134" s="12" t="s">
        <v>35</v>
      </c>
      <c r="AX134" s="12" t="s">
        <v>74</v>
      </c>
      <c r="AY134" s="208" t="s">
        <v>140</v>
      </c>
    </row>
    <row r="135" spans="2:65" s="11" customFormat="1" ht="11.25">
      <c r="B135" s="188"/>
      <c r="C135" s="189"/>
      <c r="D135" s="185" t="s">
        <v>152</v>
      </c>
      <c r="E135" s="190" t="s">
        <v>28</v>
      </c>
      <c r="F135" s="191" t="s">
        <v>195</v>
      </c>
      <c r="G135" s="189"/>
      <c r="H135" s="190" t="s">
        <v>28</v>
      </c>
      <c r="I135" s="192"/>
      <c r="J135" s="189"/>
      <c r="K135" s="189"/>
      <c r="L135" s="193"/>
      <c r="M135" s="194"/>
      <c r="N135" s="195"/>
      <c r="O135" s="195"/>
      <c r="P135" s="195"/>
      <c r="Q135" s="195"/>
      <c r="R135" s="195"/>
      <c r="S135" s="195"/>
      <c r="T135" s="196"/>
      <c r="AT135" s="197" t="s">
        <v>152</v>
      </c>
      <c r="AU135" s="197" t="s">
        <v>84</v>
      </c>
      <c r="AV135" s="11" t="s">
        <v>82</v>
      </c>
      <c r="AW135" s="11" t="s">
        <v>35</v>
      </c>
      <c r="AX135" s="11" t="s">
        <v>74</v>
      </c>
      <c r="AY135" s="197" t="s">
        <v>140</v>
      </c>
    </row>
    <row r="136" spans="2:65" s="12" customFormat="1" ht="11.25">
      <c r="B136" s="198"/>
      <c r="C136" s="199"/>
      <c r="D136" s="185" t="s">
        <v>152</v>
      </c>
      <c r="E136" s="200" t="s">
        <v>28</v>
      </c>
      <c r="F136" s="201" t="s">
        <v>196</v>
      </c>
      <c r="G136" s="199"/>
      <c r="H136" s="202">
        <v>20.882000000000001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152</v>
      </c>
      <c r="AU136" s="208" t="s">
        <v>84</v>
      </c>
      <c r="AV136" s="12" t="s">
        <v>84</v>
      </c>
      <c r="AW136" s="12" t="s">
        <v>35</v>
      </c>
      <c r="AX136" s="12" t="s">
        <v>74</v>
      </c>
      <c r="AY136" s="208" t="s">
        <v>140</v>
      </c>
    </row>
    <row r="137" spans="2:65" s="12" customFormat="1" ht="11.25">
      <c r="B137" s="198"/>
      <c r="C137" s="199"/>
      <c r="D137" s="185" t="s">
        <v>152</v>
      </c>
      <c r="E137" s="200" t="s">
        <v>28</v>
      </c>
      <c r="F137" s="201" t="s">
        <v>197</v>
      </c>
      <c r="G137" s="199"/>
      <c r="H137" s="202">
        <v>2.1379999999999999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152</v>
      </c>
      <c r="AU137" s="208" t="s">
        <v>84</v>
      </c>
      <c r="AV137" s="12" t="s">
        <v>84</v>
      </c>
      <c r="AW137" s="12" t="s">
        <v>35</v>
      </c>
      <c r="AX137" s="12" t="s">
        <v>74</v>
      </c>
      <c r="AY137" s="208" t="s">
        <v>140</v>
      </c>
    </row>
    <row r="138" spans="2:65" s="13" customFormat="1" ht="11.25">
      <c r="B138" s="209"/>
      <c r="C138" s="210"/>
      <c r="D138" s="185" t="s">
        <v>152</v>
      </c>
      <c r="E138" s="211" t="s">
        <v>28</v>
      </c>
      <c r="F138" s="212" t="s">
        <v>171</v>
      </c>
      <c r="G138" s="210"/>
      <c r="H138" s="213">
        <v>70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152</v>
      </c>
      <c r="AU138" s="219" t="s">
        <v>84</v>
      </c>
      <c r="AV138" s="13" t="s">
        <v>148</v>
      </c>
      <c r="AW138" s="13" t="s">
        <v>35</v>
      </c>
      <c r="AX138" s="13" t="s">
        <v>82</v>
      </c>
      <c r="AY138" s="219" t="s">
        <v>140</v>
      </c>
    </row>
    <row r="139" spans="2:65" s="1" customFormat="1" ht="16.5" customHeight="1">
      <c r="B139" s="33"/>
      <c r="C139" s="173" t="s">
        <v>198</v>
      </c>
      <c r="D139" s="173" t="s">
        <v>143</v>
      </c>
      <c r="E139" s="174" t="s">
        <v>199</v>
      </c>
      <c r="F139" s="175" t="s">
        <v>200</v>
      </c>
      <c r="G139" s="176" t="s">
        <v>165</v>
      </c>
      <c r="H139" s="177">
        <v>18.5</v>
      </c>
      <c r="I139" s="178"/>
      <c r="J139" s="179">
        <f>ROUND(I139*H139,2)</f>
        <v>0</v>
      </c>
      <c r="K139" s="175" t="s">
        <v>147</v>
      </c>
      <c r="L139" s="37"/>
      <c r="M139" s="180" t="s">
        <v>28</v>
      </c>
      <c r="N139" s="181" t="s">
        <v>45</v>
      </c>
      <c r="O139" s="59"/>
      <c r="P139" s="182">
        <f>O139*H139</f>
        <v>0</v>
      </c>
      <c r="Q139" s="182">
        <v>2.0480000000000002E-2</v>
      </c>
      <c r="R139" s="182">
        <f>Q139*H139</f>
        <v>0.37888000000000005</v>
      </c>
      <c r="S139" s="182">
        <v>0</v>
      </c>
      <c r="T139" s="183">
        <f>S139*H139</f>
        <v>0</v>
      </c>
      <c r="AR139" s="16" t="s">
        <v>148</v>
      </c>
      <c r="AT139" s="16" t="s">
        <v>143</v>
      </c>
      <c r="AU139" s="16" t="s">
        <v>84</v>
      </c>
      <c r="AY139" s="16" t="s">
        <v>140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82</v>
      </c>
      <c r="BK139" s="184">
        <f>ROUND(I139*H139,2)</f>
        <v>0</v>
      </c>
      <c r="BL139" s="16" t="s">
        <v>148</v>
      </c>
      <c r="BM139" s="16" t="s">
        <v>201</v>
      </c>
    </row>
    <row r="140" spans="2:65" s="1" customFormat="1" ht="11.25">
      <c r="B140" s="33"/>
      <c r="C140" s="34"/>
      <c r="D140" s="185" t="s">
        <v>150</v>
      </c>
      <c r="E140" s="34"/>
      <c r="F140" s="186" t="s">
        <v>202</v>
      </c>
      <c r="G140" s="34"/>
      <c r="H140" s="34"/>
      <c r="I140" s="102"/>
      <c r="J140" s="34"/>
      <c r="K140" s="34"/>
      <c r="L140" s="37"/>
      <c r="M140" s="187"/>
      <c r="N140" s="59"/>
      <c r="O140" s="59"/>
      <c r="P140" s="59"/>
      <c r="Q140" s="59"/>
      <c r="R140" s="59"/>
      <c r="S140" s="59"/>
      <c r="T140" s="60"/>
      <c r="AT140" s="16" t="s">
        <v>150</v>
      </c>
      <c r="AU140" s="16" t="s">
        <v>84</v>
      </c>
    </row>
    <row r="141" spans="2:65" s="11" customFormat="1" ht="11.25">
      <c r="B141" s="188"/>
      <c r="C141" s="189"/>
      <c r="D141" s="185" t="s">
        <v>152</v>
      </c>
      <c r="E141" s="190" t="s">
        <v>28</v>
      </c>
      <c r="F141" s="191" t="s">
        <v>203</v>
      </c>
      <c r="G141" s="189"/>
      <c r="H141" s="190" t="s">
        <v>28</v>
      </c>
      <c r="I141" s="192"/>
      <c r="J141" s="189"/>
      <c r="K141" s="189"/>
      <c r="L141" s="193"/>
      <c r="M141" s="194"/>
      <c r="N141" s="195"/>
      <c r="O141" s="195"/>
      <c r="P141" s="195"/>
      <c r="Q141" s="195"/>
      <c r="R141" s="195"/>
      <c r="S141" s="195"/>
      <c r="T141" s="196"/>
      <c r="AT141" s="197" t="s">
        <v>152</v>
      </c>
      <c r="AU141" s="197" t="s">
        <v>84</v>
      </c>
      <c r="AV141" s="11" t="s">
        <v>82</v>
      </c>
      <c r="AW141" s="11" t="s">
        <v>35</v>
      </c>
      <c r="AX141" s="11" t="s">
        <v>74</v>
      </c>
      <c r="AY141" s="197" t="s">
        <v>140</v>
      </c>
    </row>
    <row r="142" spans="2:65" s="11" customFormat="1" ht="11.25">
      <c r="B142" s="188"/>
      <c r="C142" s="189"/>
      <c r="D142" s="185" t="s">
        <v>152</v>
      </c>
      <c r="E142" s="190" t="s">
        <v>28</v>
      </c>
      <c r="F142" s="191" t="s">
        <v>204</v>
      </c>
      <c r="G142" s="189"/>
      <c r="H142" s="190" t="s">
        <v>28</v>
      </c>
      <c r="I142" s="192"/>
      <c r="J142" s="189"/>
      <c r="K142" s="189"/>
      <c r="L142" s="193"/>
      <c r="M142" s="194"/>
      <c r="N142" s="195"/>
      <c r="O142" s="195"/>
      <c r="P142" s="195"/>
      <c r="Q142" s="195"/>
      <c r="R142" s="195"/>
      <c r="S142" s="195"/>
      <c r="T142" s="196"/>
      <c r="AT142" s="197" t="s">
        <v>152</v>
      </c>
      <c r="AU142" s="197" t="s">
        <v>84</v>
      </c>
      <c r="AV142" s="11" t="s">
        <v>82</v>
      </c>
      <c r="AW142" s="11" t="s">
        <v>35</v>
      </c>
      <c r="AX142" s="11" t="s">
        <v>74</v>
      </c>
      <c r="AY142" s="197" t="s">
        <v>140</v>
      </c>
    </row>
    <row r="143" spans="2:65" s="12" customFormat="1" ht="11.25">
      <c r="B143" s="198"/>
      <c r="C143" s="199"/>
      <c r="D143" s="185" t="s">
        <v>152</v>
      </c>
      <c r="E143" s="200" t="s">
        <v>28</v>
      </c>
      <c r="F143" s="201" t="s">
        <v>205</v>
      </c>
      <c r="G143" s="199"/>
      <c r="H143" s="202">
        <v>18.5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152</v>
      </c>
      <c r="AU143" s="208" t="s">
        <v>84</v>
      </c>
      <c r="AV143" s="12" t="s">
        <v>84</v>
      </c>
      <c r="AW143" s="12" t="s">
        <v>35</v>
      </c>
      <c r="AX143" s="12" t="s">
        <v>82</v>
      </c>
      <c r="AY143" s="208" t="s">
        <v>140</v>
      </c>
    </row>
    <row r="144" spans="2:65" s="1" customFormat="1" ht="16.5" customHeight="1">
      <c r="B144" s="33"/>
      <c r="C144" s="173" t="s">
        <v>206</v>
      </c>
      <c r="D144" s="173" t="s">
        <v>143</v>
      </c>
      <c r="E144" s="174" t="s">
        <v>207</v>
      </c>
      <c r="F144" s="175" t="s">
        <v>208</v>
      </c>
      <c r="G144" s="176" t="s">
        <v>165</v>
      </c>
      <c r="H144" s="177">
        <v>18.5</v>
      </c>
      <c r="I144" s="178"/>
      <c r="J144" s="179">
        <f>ROUND(I144*H144,2)</f>
        <v>0</v>
      </c>
      <c r="K144" s="175" t="s">
        <v>147</v>
      </c>
      <c r="L144" s="37"/>
      <c r="M144" s="180" t="s">
        <v>28</v>
      </c>
      <c r="N144" s="181" t="s">
        <v>45</v>
      </c>
      <c r="O144" s="59"/>
      <c r="P144" s="182">
        <f>O144*H144</f>
        <v>0</v>
      </c>
      <c r="Q144" s="182">
        <v>7.9000000000000008E-3</v>
      </c>
      <c r="R144" s="182">
        <f>Q144*H144</f>
        <v>0.14615</v>
      </c>
      <c r="S144" s="182">
        <v>0</v>
      </c>
      <c r="T144" s="183">
        <f>S144*H144</f>
        <v>0</v>
      </c>
      <c r="AR144" s="16" t="s">
        <v>148</v>
      </c>
      <c r="AT144" s="16" t="s">
        <v>143</v>
      </c>
      <c r="AU144" s="16" t="s">
        <v>84</v>
      </c>
      <c r="AY144" s="16" t="s">
        <v>140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82</v>
      </c>
      <c r="BK144" s="184">
        <f>ROUND(I144*H144,2)</f>
        <v>0</v>
      </c>
      <c r="BL144" s="16" t="s">
        <v>148</v>
      </c>
      <c r="BM144" s="16" t="s">
        <v>209</v>
      </c>
    </row>
    <row r="145" spans="2:65" s="1" customFormat="1" ht="19.5">
      <c r="B145" s="33"/>
      <c r="C145" s="34"/>
      <c r="D145" s="185" t="s">
        <v>150</v>
      </c>
      <c r="E145" s="34"/>
      <c r="F145" s="186" t="s">
        <v>210</v>
      </c>
      <c r="G145" s="34"/>
      <c r="H145" s="34"/>
      <c r="I145" s="102"/>
      <c r="J145" s="34"/>
      <c r="K145" s="34"/>
      <c r="L145" s="37"/>
      <c r="M145" s="187"/>
      <c r="N145" s="59"/>
      <c r="O145" s="59"/>
      <c r="P145" s="59"/>
      <c r="Q145" s="59"/>
      <c r="R145" s="59"/>
      <c r="S145" s="59"/>
      <c r="T145" s="60"/>
      <c r="AT145" s="16" t="s">
        <v>150</v>
      </c>
      <c r="AU145" s="16" t="s">
        <v>84</v>
      </c>
    </row>
    <row r="146" spans="2:65" s="11" customFormat="1" ht="11.25">
      <c r="B146" s="188"/>
      <c r="C146" s="189"/>
      <c r="D146" s="185" t="s">
        <v>152</v>
      </c>
      <c r="E146" s="190" t="s">
        <v>28</v>
      </c>
      <c r="F146" s="191" t="s">
        <v>204</v>
      </c>
      <c r="G146" s="189"/>
      <c r="H146" s="190" t="s">
        <v>28</v>
      </c>
      <c r="I146" s="192"/>
      <c r="J146" s="189"/>
      <c r="K146" s="189"/>
      <c r="L146" s="193"/>
      <c r="M146" s="194"/>
      <c r="N146" s="195"/>
      <c r="O146" s="195"/>
      <c r="P146" s="195"/>
      <c r="Q146" s="195"/>
      <c r="R146" s="195"/>
      <c r="S146" s="195"/>
      <c r="T146" s="196"/>
      <c r="AT146" s="197" t="s">
        <v>152</v>
      </c>
      <c r="AU146" s="197" t="s">
        <v>84</v>
      </c>
      <c r="AV146" s="11" t="s">
        <v>82</v>
      </c>
      <c r="AW146" s="11" t="s">
        <v>35</v>
      </c>
      <c r="AX146" s="11" t="s">
        <v>74</v>
      </c>
      <c r="AY146" s="197" t="s">
        <v>140</v>
      </c>
    </row>
    <row r="147" spans="2:65" s="11" customFormat="1" ht="11.25">
      <c r="B147" s="188"/>
      <c r="C147" s="189"/>
      <c r="D147" s="185" t="s">
        <v>152</v>
      </c>
      <c r="E147" s="190" t="s">
        <v>28</v>
      </c>
      <c r="F147" s="191" t="s">
        <v>211</v>
      </c>
      <c r="G147" s="189"/>
      <c r="H147" s="190" t="s">
        <v>28</v>
      </c>
      <c r="I147" s="192"/>
      <c r="J147" s="189"/>
      <c r="K147" s="189"/>
      <c r="L147" s="193"/>
      <c r="M147" s="194"/>
      <c r="N147" s="195"/>
      <c r="O147" s="195"/>
      <c r="P147" s="195"/>
      <c r="Q147" s="195"/>
      <c r="R147" s="195"/>
      <c r="S147" s="195"/>
      <c r="T147" s="196"/>
      <c r="AT147" s="197" t="s">
        <v>152</v>
      </c>
      <c r="AU147" s="197" t="s">
        <v>84</v>
      </c>
      <c r="AV147" s="11" t="s">
        <v>82</v>
      </c>
      <c r="AW147" s="11" t="s">
        <v>35</v>
      </c>
      <c r="AX147" s="11" t="s">
        <v>74</v>
      </c>
      <c r="AY147" s="197" t="s">
        <v>140</v>
      </c>
    </row>
    <row r="148" spans="2:65" s="12" customFormat="1" ht="11.25">
      <c r="B148" s="198"/>
      <c r="C148" s="199"/>
      <c r="D148" s="185" t="s">
        <v>152</v>
      </c>
      <c r="E148" s="200" t="s">
        <v>28</v>
      </c>
      <c r="F148" s="201" t="s">
        <v>212</v>
      </c>
      <c r="G148" s="199"/>
      <c r="H148" s="202">
        <v>18.5</v>
      </c>
      <c r="I148" s="203"/>
      <c r="J148" s="199"/>
      <c r="K148" s="199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152</v>
      </c>
      <c r="AU148" s="208" t="s">
        <v>84</v>
      </c>
      <c r="AV148" s="12" t="s">
        <v>84</v>
      </c>
      <c r="AW148" s="12" t="s">
        <v>35</v>
      </c>
      <c r="AX148" s="12" t="s">
        <v>82</v>
      </c>
      <c r="AY148" s="208" t="s">
        <v>140</v>
      </c>
    </row>
    <row r="149" spans="2:65" s="1" customFormat="1" ht="16.5" customHeight="1">
      <c r="B149" s="33"/>
      <c r="C149" s="173" t="s">
        <v>213</v>
      </c>
      <c r="D149" s="173" t="s">
        <v>143</v>
      </c>
      <c r="E149" s="174" t="s">
        <v>214</v>
      </c>
      <c r="F149" s="175" t="s">
        <v>215</v>
      </c>
      <c r="G149" s="176" t="s">
        <v>165</v>
      </c>
      <c r="H149" s="177">
        <v>40</v>
      </c>
      <c r="I149" s="178"/>
      <c r="J149" s="179">
        <f>ROUND(I149*H149,2)</f>
        <v>0</v>
      </c>
      <c r="K149" s="175" t="s">
        <v>147</v>
      </c>
      <c r="L149" s="37"/>
      <c r="M149" s="180" t="s">
        <v>28</v>
      </c>
      <c r="N149" s="181" t="s">
        <v>45</v>
      </c>
      <c r="O149" s="59"/>
      <c r="P149" s="182">
        <f>O149*H149</f>
        <v>0</v>
      </c>
      <c r="Q149" s="182">
        <v>2.0480000000000002E-2</v>
      </c>
      <c r="R149" s="182">
        <f>Q149*H149</f>
        <v>0.81920000000000004</v>
      </c>
      <c r="S149" s="182">
        <v>0</v>
      </c>
      <c r="T149" s="183">
        <f>S149*H149</f>
        <v>0</v>
      </c>
      <c r="AR149" s="16" t="s">
        <v>148</v>
      </c>
      <c r="AT149" s="16" t="s">
        <v>143</v>
      </c>
      <c r="AU149" s="16" t="s">
        <v>84</v>
      </c>
      <c r="AY149" s="16" t="s">
        <v>140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82</v>
      </c>
      <c r="BK149" s="184">
        <f>ROUND(I149*H149,2)</f>
        <v>0</v>
      </c>
      <c r="BL149" s="16" t="s">
        <v>148</v>
      </c>
      <c r="BM149" s="16" t="s">
        <v>216</v>
      </c>
    </row>
    <row r="150" spans="2:65" s="1" customFormat="1" ht="11.25">
      <c r="B150" s="33"/>
      <c r="C150" s="34"/>
      <c r="D150" s="185" t="s">
        <v>150</v>
      </c>
      <c r="E150" s="34"/>
      <c r="F150" s="186" t="s">
        <v>217</v>
      </c>
      <c r="G150" s="34"/>
      <c r="H150" s="34"/>
      <c r="I150" s="102"/>
      <c r="J150" s="34"/>
      <c r="K150" s="34"/>
      <c r="L150" s="37"/>
      <c r="M150" s="187"/>
      <c r="N150" s="59"/>
      <c r="O150" s="59"/>
      <c r="P150" s="59"/>
      <c r="Q150" s="59"/>
      <c r="R150" s="59"/>
      <c r="S150" s="59"/>
      <c r="T150" s="60"/>
      <c r="AT150" s="16" t="s">
        <v>150</v>
      </c>
      <c r="AU150" s="16" t="s">
        <v>84</v>
      </c>
    </row>
    <row r="151" spans="2:65" s="11" customFormat="1" ht="11.25">
      <c r="B151" s="188"/>
      <c r="C151" s="189"/>
      <c r="D151" s="185" t="s">
        <v>152</v>
      </c>
      <c r="E151" s="190" t="s">
        <v>28</v>
      </c>
      <c r="F151" s="191" t="s">
        <v>203</v>
      </c>
      <c r="G151" s="189"/>
      <c r="H151" s="190" t="s">
        <v>28</v>
      </c>
      <c r="I151" s="192"/>
      <c r="J151" s="189"/>
      <c r="K151" s="189"/>
      <c r="L151" s="193"/>
      <c r="M151" s="194"/>
      <c r="N151" s="195"/>
      <c r="O151" s="195"/>
      <c r="P151" s="195"/>
      <c r="Q151" s="195"/>
      <c r="R151" s="195"/>
      <c r="S151" s="195"/>
      <c r="T151" s="196"/>
      <c r="AT151" s="197" t="s">
        <v>152</v>
      </c>
      <c r="AU151" s="197" t="s">
        <v>84</v>
      </c>
      <c r="AV151" s="11" t="s">
        <v>82</v>
      </c>
      <c r="AW151" s="11" t="s">
        <v>35</v>
      </c>
      <c r="AX151" s="11" t="s">
        <v>74</v>
      </c>
      <c r="AY151" s="197" t="s">
        <v>140</v>
      </c>
    </row>
    <row r="152" spans="2:65" s="11" customFormat="1" ht="11.25">
      <c r="B152" s="188"/>
      <c r="C152" s="189"/>
      <c r="D152" s="185" t="s">
        <v>152</v>
      </c>
      <c r="E152" s="190" t="s">
        <v>28</v>
      </c>
      <c r="F152" s="191" t="s">
        <v>204</v>
      </c>
      <c r="G152" s="189"/>
      <c r="H152" s="190" t="s">
        <v>28</v>
      </c>
      <c r="I152" s="192"/>
      <c r="J152" s="189"/>
      <c r="K152" s="189"/>
      <c r="L152" s="193"/>
      <c r="M152" s="194"/>
      <c r="N152" s="195"/>
      <c r="O152" s="195"/>
      <c r="P152" s="195"/>
      <c r="Q152" s="195"/>
      <c r="R152" s="195"/>
      <c r="S152" s="195"/>
      <c r="T152" s="196"/>
      <c r="AT152" s="197" t="s">
        <v>152</v>
      </c>
      <c r="AU152" s="197" t="s">
        <v>84</v>
      </c>
      <c r="AV152" s="11" t="s">
        <v>82</v>
      </c>
      <c r="AW152" s="11" t="s">
        <v>35</v>
      </c>
      <c r="AX152" s="11" t="s">
        <v>74</v>
      </c>
      <c r="AY152" s="197" t="s">
        <v>140</v>
      </c>
    </row>
    <row r="153" spans="2:65" s="11" customFormat="1" ht="11.25">
      <c r="B153" s="188"/>
      <c r="C153" s="189"/>
      <c r="D153" s="185" t="s">
        <v>152</v>
      </c>
      <c r="E153" s="190" t="s">
        <v>28</v>
      </c>
      <c r="F153" s="191" t="s">
        <v>218</v>
      </c>
      <c r="G153" s="189"/>
      <c r="H153" s="190" t="s">
        <v>28</v>
      </c>
      <c r="I153" s="192"/>
      <c r="J153" s="189"/>
      <c r="K153" s="189"/>
      <c r="L153" s="193"/>
      <c r="M153" s="194"/>
      <c r="N153" s="195"/>
      <c r="O153" s="195"/>
      <c r="P153" s="195"/>
      <c r="Q153" s="195"/>
      <c r="R153" s="195"/>
      <c r="S153" s="195"/>
      <c r="T153" s="196"/>
      <c r="AT153" s="197" t="s">
        <v>152</v>
      </c>
      <c r="AU153" s="197" t="s">
        <v>84</v>
      </c>
      <c r="AV153" s="11" t="s">
        <v>82</v>
      </c>
      <c r="AW153" s="11" t="s">
        <v>35</v>
      </c>
      <c r="AX153" s="11" t="s">
        <v>74</v>
      </c>
      <c r="AY153" s="197" t="s">
        <v>140</v>
      </c>
    </row>
    <row r="154" spans="2:65" s="11" customFormat="1" ht="11.25">
      <c r="B154" s="188"/>
      <c r="C154" s="189"/>
      <c r="D154" s="185" t="s">
        <v>152</v>
      </c>
      <c r="E154" s="190" t="s">
        <v>28</v>
      </c>
      <c r="F154" s="191" t="s">
        <v>219</v>
      </c>
      <c r="G154" s="189"/>
      <c r="H154" s="190" t="s">
        <v>28</v>
      </c>
      <c r="I154" s="192"/>
      <c r="J154" s="189"/>
      <c r="K154" s="189"/>
      <c r="L154" s="193"/>
      <c r="M154" s="194"/>
      <c r="N154" s="195"/>
      <c r="O154" s="195"/>
      <c r="P154" s="195"/>
      <c r="Q154" s="195"/>
      <c r="R154" s="195"/>
      <c r="S154" s="195"/>
      <c r="T154" s="196"/>
      <c r="AT154" s="197" t="s">
        <v>152</v>
      </c>
      <c r="AU154" s="197" t="s">
        <v>84</v>
      </c>
      <c r="AV154" s="11" t="s">
        <v>82</v>
      </c>
      <c r="AW154" s="11" t="s">
        <v>35</v>
      </c>
      <c r="AX154" s="11" t="s">
        <v>74</v>
      </c>
      <c r="AY154" s="197" t="s">
        <v>140</v>
      </c>
    </row>
    <row r="155" spans="2:65" s="12" customFormat="1" ht="11.25">
      <c r="B155" s="198"/>
      <c r="C155" s="199"/>
      <c r="D155" s="185" t="s">
        <v>152</v>
      </c>
      <c r="E155" s="200" t="s">
        <v>28</v>
      </c>
      <c r="F155" s="201" t="s">
        <v>220</v>
      </c>
      <c r="G155" s="199"/>
      <c r="H155" s="202">
        <v>109.47</v>
      </c>
      <c r="I155" s="203"/>
      <c r="J155" s="199"/>
      <c r="K155" s="199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152</v>
      </c>
      <c r="AU155" s="208" t="s">
        <v>84</v>
      </c>
      <c r="AV155" s="12" t="s">
        <v>84</v>
      </c>
      <c r="AW155" s="12" t="s">
        <v>35</v>
      </c>
      <c r="AX155" s="12" t="s">
        <v>74</v>
      </c>
      <c r="AY155" s="208" t="s">
        <v>140</v>
      </c>
    </row>
    <row r="156" spans="2:65" s="12" customFormat="1" ht="11.25">
      <c r="B156" s="198"/>
      <c r="C156" s="199"/>
      <c r="D156" s="185" t="s">
        <v>152</v>
      </c>
      <c r="E156" s="200" t="s">
        <v>28</v>
      </c>
      <c r="F156" s="201" t="s">
        <v>221</v>
      </c>
      <c r="G156" s="199"/>
      <c r="H156" s="202">
        <v>163.18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152</v>
      </c>
      <c r="AU156" s="208" t="s">
        <v>84</v>
      </c>
      <c r="AV156" s="12" t="s">
        <v>84</v>
      </c>
      <c r="AW156" s="12" t="s">
        <v>35</v>
      </c>
      <c r="AX156" s="12" t="s">
        <v>74</v>
      </c>
      <c r="AY156" s="208" t="s">
        <v>140</v>
      </c>
    </row>
    <row r="157" spans="2:65" s="12" customFormat="1" ht="11.25">
      <c r="B157" s="198"/>
      <c r="C157" s="199"/>
      <c r="D157" s="185" t="s">
        <v>152</v>
      </c>
      <c r="E157" s="200" t="s">
        <v>28</v>
      </c>
      <c r="F157" s="201" t="s">
        <v>222</v>
      </c>
      <c r="G157" s="199"/>
      <c r="H157" s="202">
        <v>-35.04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152</v>
      </c>
      <c r="AU157" s="208" t="s">
        <v>84</v>
      </c>
      <c r="AV157" s="12" t="s">
        <v>84</v>
      </c>
      <c r="AW157" s="12" t="s">
        <v>35</v>
      </c>
      <c r="AX157" s="12" t="s">
        <v>74</v>
      </c>
      <c r="AY157" s="208" t="s">
        <v>140</v>
      </c>
    </row>
    <row r="158" spans="2:65" s="11" customFormat="1" ht="11.25">
      <c r="B158" s="188"/>
      <c r="C158" s="189"/>
      <c r="D158" s="185" t="s">
        <v>152</v>
      </c>
      <c r="E158" s="190" t="s">
        <v>28</v>
      </c>
      <c r="F158" s="191" t="s">
        <v>223</v>
      </c>
      <c r="G158" s="189"/>
      <c r="H158" s="190" t="s">
        <v>28</v>
      </c>
      <c r="I158" s="192"/>
      <c r="J158" s="189"/>
      <c r="K158" s="189"/>
      <c r="L158" s="193"/>
      <c r="M158" s="194"/>
      <c r="N158" s="195"/>
      <c r="O158" s="195"/>
      <c r="P158" s="195"/>
      <c r="Q158" s="195"/>
      <c r="R158" s="195"/>
      <c r="S158" s="195"/>
      <c r="T158" s="196"/>
      <c r="AT158" s="197" t="s">
        <v>152</v>
      </c>
      <c r="AU158" s="197" t="s">
        <v>84</v>
      </c>
      <c r="AV158" s="11" t="s">
        <v>82</v>
      </c>
      <c r="AW158" s="11" t="s">
        <v>35</v>
      </c>
      <c r="AX158" s="11" t="s">
        <v>74</v>
      </c>
      <c r="AY158" s="197" t="s">
        <v>140</v>
      </c>
    </row>
    <row r="159" spans="2:65" s="12" customFormat="1" ht="11.25">
      <c r="B159" s="198"/>
      <c r="C159" s="199"/>
      <c r="D159" s="185" t="s">
        <v>152</v>
      </c>
      <c r="E159" s="200" t="s">
        <v>28</v>
      </c>
      <c r="F159" s="201" t="s">
        <v>224</v>
      </c>
      <c r="G159" s="199"/>
      <c r="H159" s="202">
        <v>53.71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152</v>
      </c>
      <c r="AU159" s="208" t="s">
        <v>84</v>
      </c>
      <c r="AV159" s="12" t="s">
        <v>84</v>
      </c>
      <c r="AW159" s="12" t="s">
        <v>35</v>
      </c>
      <c r="AX159" s="12" t="s">
        <v>74</v>
      </c>
      <c r="AY159" s="208" t="s">
        <v>140</v>
      </c>
    </row>
    <row r="160" spans="2:65" s="12" customFormat="1" ht="11.25">
      <c r="B160" s="198"/>
      <c r="C160" s="199"/>
      <c r="D160" s="185" t="s">
        <v>152</v>
      </c>
      <c r="E160" s="200" t="s">
        <v>28</v>
      </c>
      <c r="F160" s="201" t="s">
        <v>225</v>
      </c>
      <c r="G160" s="199"/>
      <c r="H160" s="202">
        <v>71.34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152</v>
      </c>
      <c r="AU160" s="208" t="s">
        <v>84</v>
      </c>
      <c r="AV160" s="12" t="s">
        <v>84</v>
      </c>
      <c r="AW160" s="12" t="s">
        <v>35</v>
      </c>
      <c r="AX160" s="12" t="s">
        <v>74</v>
      </c>
      <c r="AY160" s="208" t="s">
        <v>140</v>
      </c>
    </row>
    <row r="161" spans="2:65" s="12" customFormat="1" ht="11.25">
      <c r="B161" s="198"/>
      <c r="C161" s="199"/>
      <c r="D161" s="185" t="s">
        <v>152</v>
      </c>
      <c r="E161" s="200" t="s">
        <v>28</v>
      </c>
      <c r="F161" s="201" t="s">
        <v>226</v>
      </c>
      <c r="G161" s="199"/>
      <c r="H161" s="202">
        <v>50.84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152</v>
      </c>
      <c r="AU161" s="208" t="s">
        <v>84</v>
      </c>
      <c r="AV161" s="12" t="s">
        <v>84</v>
      </c>
      <c r="AW161" s="12" t="s">
        <v>35</v>
      </c>
      <c r="AX161" s="12" t="s">
        <v>74</v>
      </c>
      <c r="AY161" s="208" t="s">
        <v>140</v>
      </c>
    </row>
    <row r="162" spans="2:65" s="12" customFormat="1" ht="11.25">
      <c r="B162" s="198"/>
      <c r="C162" s="199"/>
      <c r="D162" s="185" t="s">
        <v>152</v>
      </c>
      <c r="E162" s="200" t="s">
        <v>28</v>
      </c>
      <c r="F162" s="201" t="s">
        <v>227</v>
      </c>
      <c r="G162" s="199"/>
      <c r="H162" s="202">
        <v>-17.260000000000002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152</v>
      </c>
      <c r="AU162" s="208" t="s">
        <v>84</v>
      </c>
      <c r="AV162" s="12" t="s">
        <v>84</v>
      </c>
      <c r="AW162" s="12" t="s">
        <v>35</v>
      </c>
      <c r="AX162" s="12" t="s">
        <v>74</v>
      </c>
      <c r="AY162" s="208" t="s">
        <v>140</v>
      </c>
    </row>
    <row r="163" spans="2:65" s="12" customFormat="1" ht="11.25">
      <c r="B163" s="198"/>
      <c r="C163" s="199"/>
      <c r="D163" s="185" t="s">
        <v>152</v>
      </c>
      <c r="E163" s="200" t="s">
        <v>28</v>
      </c>
      <c r="F163" s="201" t="s">
        <v>228</v>
      </c>
      <c r="G163" s="199"/>
      <c r="H163" s="202">
        <v>0.76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152</v>
      </c>
      <c r="AU163" s="208" t="s">
        <v>84</v>
      </c>
      <c r="AV163" s="12" t="s">
        <v>84</v>
      </c>
      <c r="AW163" s="12" t="s">
        <v>35</v>
      </c>
      <c r="AX163" s="12" t="s">
        <v>74</v>
      </c>
      <c r="AY163" s="208" t="s">
        <v>140</v>
      </c>
    </row>
    <row r="164" spans="2:65" s="14" customFormat="1" ht="11.25">
      <c r="B164" s="220"/>
      <c r="C164" s="221"/>
      <c r="D164" s="185" t="s">
        <v>152</v>
      </c>
      <c r="E164" s="222" t="s">
        <v>28</v>
      </c>
      <c r="F164" s="223" t="s">
        <v>229</v>
      </c>
      <c r="G164" s="221"/>
      <c r="H164" s="224">
        <v>397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152</v>
      </c>
      <c r="AU164" s="230" t="s">
        <v>84</v>
      </c>
      <c r="AV164" s="14" t="s">
        <v>141</v>
      </c>
      <c r="AW164" s="14" t="s">
        <v>35</v>
      </c>
      <c r="AX164" s="14" t="s">
        <v>74</v>
      </c>
      <c r="AY164" s="230" t="s">
        <v>140</v>
      </c>
    </row>
    <row r="165" spans="2:65" s="11" customFormat="1" ht="11.25">
      <c r="B165" s="188"/>
      <c r="C165" s="189"/>
      <c r="D165" s="185" t="s">
        <v>152</v>
      </c>
      <c r="E165" s="190" t="s">
        <v>28</v>
      </c>
      <c r="F165" s="191" t="s">
        <v>230</v>
      </c>
      <c r="G165" s="189"/>
      <c r="H165" s="190" t="s">
        <v>28</v>
      </c>
      <c r="I165" s="192"/>
      <c r="J165" s="189"/>
      <c r="K165" s="189"/>
      <c r="L165" s="193"/>
      <c r="M165" s="194"/>
      <c r="N165" s="195"/>
      <c r="O165" s="195"/>
      <c r="P165" s="195"/>
      <c r="Q165" s="195"/>
      <c r="R165" s="195"/>
      <c r="S165" s="195"/>
      <c r="T165" s="196"/>
      <c r="AT165" s="197" t="s">
        <v>152</v>
      </c>
      <c r="AU165" s="197" t="s">
        <v>84</v>
      </c>
      <c r="AV165" s="11" t="s">
        <v>82</v>
      </c>
      <c r="AW165" s="11" t="s">
        <v>35</v>
      </c>
      <c r="AX165" s="11" t="s">
        <v>74</v>
      </c>
      <c r="AY165" s="197" t="s">
        <v>140</v>
      </c>
    </row>
    <row r="166" spans="2:65" s="12" customFormat="1" ht="11.25">
      <c r="B166" s="198"/>
      <c r="C166" s="199"/>
      <c r="D166" s="185" t="s">
        <v>152</v>
      </c>
      <c r="E166" s="200" t="s">
        <v>28</v>
      </c>
      <c r="F166" s="201" t="s">
        <v>231</v>
      </c>
      <c r="G166" s="199"/>
      <c r="H166" s="202">
        <v>40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152</v>
      </c>
      <c r="AU166" s="208" t="s">
        <v>84</v>
      </c>
      <c r="AV166" s="12" t="s">
        <v>84</v>
      </c>
      <c r="AW166" s="12" t="s">
        <v>35</v>
      </c>
      <c r="AX166" s="12" t="s">
        <v>74</v>
      </c>
      <c r="AY166" s="208" t="s">
        <v>140</v>
      </c>
    </row>
    <row r="167" spans="2:65" s="14" customFormat="1" ht="11.25">
      <c r="B167" s="220"/>
      <c r="C167" s="221"/>
      <c r="D167" s="185" t="s">
        <v>152</v>
      </c>
      <c r="E167" s="222" t="s">
        <v>28</v>
      </c>
      <c r="F167" s="223" t="s">
        <v>232</v>
      </c>
      <c r="G167" s="221"/>
      <c r="H167" s="224">
        <v>40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152</v>
      </c>
      <c r="AU167" s="230" t="s">
        <v>84</v>
      </c>
      <c r="AV167" s="14" t="s">
        <v>141</v>
      </c>
      <c r="AW167" s="14" t="s">
        <v>35</v>
      </c>
      <c r="AX167" s="14" t="s">
        <v>82</v>
      </c>
      <c r="AY167" s="230" t="s">
        <v>140</v>
      </c>
    </row>
    <row r="168" spans="2:65" s="1" customFormat="1" ht="16.5" customHeight="1">
      <c r="B168" s="33"/>
      <c r="C168" s="173" t="s">
        <v>233</v>
      </c>
      <c r="D168" s="173" t="s">
        <v>143</v>
      </c>
      <c r="E168" s="174" t="s">
        <v>234</v>
      </c>
      <c r="F168" s="175" t="s">
        <v>235</v>
      </c>
      <c r="G168" s="176" t="s">
        <v>165</v>
      </c>
      <c r="H168" s="177">
        <v>40</v>
      </c>
      <c r="I168" s="178"/>
      <c r="J168" s="179">
        <f>ROUND(I168*H168,2)</f>
        <v>0</v>
      </c>
      <c r="K168" s="175" t="s">
        <v>147</v>
      </c>
      <c r="L168" s="37"/>
      <c r="M168" s="180" t="s">
        <v>28</v>
      </c>
      <c r="N168" s="181" t="s">
        <v>45</v>
      </c>
      <c r="O168" s="59"/>
      <c r="P168" s="182">
        <f>O168*H168</f>
        <v>0</v>
      </c>
      <c r="Q168" s="182">
        <v>7.9000000000000008E-3</v>
      </c>
      <c r="R168" s="182">
        <f>Q168*H168</f>
        <v>0.31600000000000006</v>
      </c>
      <c r="S168" s="182">
        <v>0</v>
      </c>
      <c r="T168" s="183">
        <f>S168*H168</f>
        <v>0</v>
      </c>
      <c r="AR168" s="16" t="s">
        <v>148</v>
      </c>
      <c r="AT168" s="16" t="s">
        <v>143</v>
      </c>
      <c r="AU168" s="16" t="s">
        <v>84</v>
      </c>
      <c r="AY168" s="16" t="s">
        <v>140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82</v>
      </c>
      <c r="BK168" s="184">
        <f>ROUND(I168*H168,2)</f>
        <v>0</v>
      </c>
      <c r="BL168" s="16" t="s">
        <v>148</v>
      </c>
      <c r="BM168" s="16" t="s">
        <v>236</v>
      </c>
    </row>
    <row r="169" spans="2:65" s="1" customFormat="1" ht="19.5">
      <c r="B169" s="33"/>
      <c r="C169" s="34"/>
      <c r="D169" s="185" t="s">
        <v>150</v>
      </c>
      <c r="E169" s="34"/>
      <c r="F169" s="186" t="s">
        <v>237</v>
      </c>
      <c r="G169" s="34"/>
      <c r="H169" s="34"/>
      <c r="I169" s="102"/>
      <c r="J169" s="34"/>
      <c r="K169" s="34"/>
      <c r="L169" s="37"/>
      <c r="M169" s="187"/>
      <c r="N169" s="59"/>
      <c r="O169" s="59"/>
      <c r="P169" s="59"/>
      <c r="Q169" s="59"/>
      <c r="R169" s="59"/>
      <c r="S169" s="59"/>
      <c r="T169" s="60"/>
      <c r="AT169" s="16" t="s">
        <v>150</v>
      </c>
      <c r="AU169" s="16" t="s">
        <v>84</v>
      </c>
    </row>
    <row r="170" spans="2:65" s="11" customFormat="1" ht="11.25">
      <c r="B170" s="188"/>
      <c r="C170" s="189"/>
      <c r="D170" s="185" t="s">
        <v>152</v>
      </c>
      <c r="E170" s="190" t="s">
        <v>28</v>
      </c>
      <c r="F170" s="191" t="s">
        <v>204</v>
      </c>
      <c r="G170" s="189"/>
      <c r="H170" s="190" t="s">
        <v>28</v>
      </c>
      <c r="I170" s="192"/>
      <c r="J170" s="189"/>
      <c r="K170" s="189"/>
      <c r="L170" s="193"/>
      <c r="M170" s="194"/>
      <c r="N170" s="195"/>
      <c r="O170" s="195"/>
      <c r="P170" s="195"/>
      <c r="Q170" s="195"/>
      <c r="R170" s="195"/>
      <c r="S170" s="195"/>
      <c r="T170" s="196"/>
      <c r="AT170" s="197" t="s">
        <v>152</v>
      </c>
      <c r="AU170" s="197" t="s">
        <v>84</v>
      </c>
      <c r="AV170" s="11" t="s">
        <v>82</v>
      </c>
      <c r="AW170" s="11" t="s">
        <v>35</v>
      </c>
      <c r="AX170" s="11" t="s">
        <v>74</v>
      </c>
      <c r="AY170" s="197" t="s">
        <v>140</v>
      </c>
    </row>
    <row r="171" spans="2:65" s="11" customFormat="1" ht="11.25">
      <c r="B171" s="188"/>
      <c r="C171" s="189"/>
      <c r="D171" s="185" t="s">
        <v>152</v>
      </c>
      <c r="E171" s="190" t="s">
        <v>28</v>
      </c>
      <c r="F171" s="191" t="s">
        <v>238</v>
      </c>
      <c r="G171" s="189"/>
      <c r="H171" s="190" t="s">
        <v>28</v>
      </c>
      <c r="I171" s="192"/>
      <c r="J171" s="189"/>
      <c r="K171" s="189"/>
      <c r="L171" s="193"/>
      <c r="M171" s="194"/>
      <c r="N171" s="195"/>
      <c r="O171" s="195"/>
      <c r="P171" s="195"/>
      <c r="Q171" s="195"/>
      <c r="R171" s="195"/>
      <c r="S171" s="195"/>
      <c r="T171" s="196"/>
      <c r="AT171" s="197" t="s">
        <v>152</v>
      </c>
      <c r="AU171" s="197" t="s">
        <v>84</v>
      </c>
      <c r="AV171" s="11" t="s">
        <v>82</v>
      </c>
      <c r="AW171" s="11" t="s">
        <v>35</v>
      </c>
      <c r="AX171" s="11" t="s">
        <v>74</v>
      </c>
      <c r="AY171" s="197" t="s">
        <v>140</v>
      </c>
    </row>
    <row r="172" spans="2:65" s="12" customFormat="1" ht="11.25">
      <c r="B172" s="198"/>
      <c r="C172" s="199"/>
      <c r="D172" s="185" t="s">
        <v>152</v>
      </c>
      <c r="E172" s="200" t="s">
        <v>28</v>
      </c>
      <c r="F172" s="201" t="s">
        <v>239</v>
      </c>
      <c r="G172" s="199"/>
      <c r="H172" s="202">
        <v>40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152</v>
      </c>
      <c r="AU172" s="208" t="s">
        <v>84</v>
      </c>
      <c r="AV172" s="12" t="s">
        <v>84</v>
      </c>
      <c r="AW172" s="12" t="s">
        <v>35</v>
      </c>
      <c r="AX172" s="12" t="s">
        <v>82</v>
      </c>
      <c r="AY172" s="208" t="s">
        <v>140</v>
      </c>
    </row>
    <row r="173" spans="2:65" s="1" customFormat="1" ht="16.5" customHeight="1">
      <c r="B173" s="33"/>
      <c r="C173" s="173" t="s">
        <v>240</v>
      </c>
      <c r="D173" s="173" t="s">
        <v>143</v>
      </c>
      <c r="E173" s="174" t="s">
        <v>241</v>
      </c>
      <c r="F173" s="175" t="s">
        <v>242</v>
      </c>
      <c r="G173" s="176" t="s">
        <v>165</v>
      </c>
      <c r="H173" s="177">
        <v>18</v>
      </c>
      <c r="I173" s="178"/>
      <c r="J173" s="179">
        <f>ROUND(I173*H173,2)</f>
        <v>0</v>
      </c>
      <c r="K173" s="175" t="s">
        <v>147</v>
      </c>
      <c r="L173" s="37"/>
      <c r="M173" s="180" t="s">
        <v>28</v>
      </c>
      <c r="N173" s="181" t="s">
        <v>45</v>
      </c>
      <c r="O173" s="59"/>
      <c r="P173" s="182">
        <f>O173*H173</f>
        <v>0</v>
      </c>
      <c r="Q173" s="182">
        <v>1.54E-2</v>
      </c>
      <c r="R173" s="182">
        <f>Q173*H173</f>
        <v>0.2772</v>
      </c>
      <c r="S173" s="182">
        <v>0</v>
      </c>
      <c r="T173" s="183">
        <f>S173*H173</f>
        <v>0</v>
      </c>
      <c r="AR173" s="16" t="s">
        <v>148</v>
      </c>
      <c r="AT173" s="16" t="s">
        <v>143</v>
      </c>
      <c r="AU173" s="16" t="s">
        <v>84</v>
      </c>
      <c r="AY173" s="16" t="s">
        <v>140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82</v>
      </c>
      <c r="BK173" s="184">
        <f>ROUND(I173*H173,2)</f>
        <v>0</v>
      </c>
      <c r="BL173" s="16" t="s">
        <v>148</v>
      </c>
      <c r="BM173" s="16" t="s">
        <v>243</v>
      </c>
    </row>
    <row r="174" spans="2:65" s="1" customFormat="1" ht="11.25">
      <c r="B174" s="33"/>
      <c r="C174" s="34"/>
      <c r="D174" s="185" t="s">
        <v>150</v>
      </c>
      <c r="E174" s="34"/>
      <c r="F174" s="186" t="s">
        <v>244</v>
      </c>
      <c r="G174" s="34"/>
      <c r="H174" s="34"/>
      <c r="I174" s="102"/>
      <c r="J174" s="34"/>
      <c r="K174" s="34"/>
      <c r="L174" s="37"/>
      <c r="M174" s="187"/>
      <c r="N174" s="59"/>
      <c r="O174" s="59"/>
      <c r="P174" s="59"/>
      <c r="Q174" s="59"/>
      <c r="R174" s="59"/>
      <c r="S174" s="59"/>
      <c r="T174" s="60"/>
      <c r="AT174" s="16" t="s">
        <v>150</v>
      </c>
      <c r="AU174" s="16" t="s">
        <v>84</v>
      </c>
    </row>
    <row r="175" spans="2:65" s="11" customFormat="1" ht="11.25">
      <c r="B175" s="188"/>
      <c r="C175" s="189"/>
      <c r="D175" s="185" t="s">
        <v>152</v>
      </c>
      <c r="E175" s="190" t="s">
        <v>28</v>
      </c>
      <c r="F175" s="191" t="s">
        <v>245</v>
      </c>
      <c r="G175" s="189"/>
      <c r="H175" s="190" t="s">
        <v>28</v>
      </c>
      <c r="I175" s="192"/>
      <c r="J175" s="189"/>
      <c r="K175" s="189"/>
      <c r="L175" s="193"/>
      <c r="M175" s="194"/>
      <c r="N175" s="195"/>
      <c r="O175" s="195"/>
      <c r="P175" s="195"/>
      <c r="Q175" s="195"/>
      <c r="R175" s="195"/>
      <c r="S175" s="195"/>
      <c r="T175" s="196"/>
      <c r="AT175" s="197" t="s">
        <v>152</v>
      </c>
      <c r="AU175" s="197" t="s">
        <v>84</v>
      </c>
      <c r="AV175" s="11" t="s">
        <v>82</v>
      </c>
      <c r="AW175" s="11" t="s">
        <v>35</v>
      </c>
      <c r="AX175" s="11" t="s">
        <v>74</v>
      </c>
      <c r="AY175" s="197" t="s">
        <v>140</v>
      </c>
    </row>
    <row r="176" spans="2:65" s="11" customFormat="1" ht="11.25">
      <c r="B176" s="188"/>
      <c r="C176" s="189"/>
      <c r="D176" s="185" t="s">
        <v>152</v>
      </c>
      <c r="E176" s="190" t="s">
        <v>28</v>
      </c>
      <c r="F176" s="191" t="s">
        <v>246</v>
      </c>
      <c r="G176" s="189"/>
      <c r="H176" s="190" t="s">
        <v>28</v>
      </c>
      <c r="I176" s="192"/>
      <c r="J176" s="189"/>
      <c r="K176" s="189"/>
      <c r="L176" s="193"/>
      <c r="M176" s="194"/>
      <c r="N176" s="195"/>
      <c r="O176" s="195"/>
      <c r="P176" s="195"/>
      <c r="Q176" s="195"/>
      <c r="R176" s="195"/>
      <c r="S176" s="195"/>
      <c r="T176" s="196"/>
      <c r="AT176" s="197" t="s">
        <v>152</v>
      </c>
      <c r="AU176" s="197" t="s">
        <v>84</v>
      </c>
      <c r="AV176" s="11" t="s">
        <v>82</v>
      </c>
      <c r="AW176" s="11" t="s">
        <v>35</v>
      </c>
      <c r="AX176" s="11" t="s">
        <v>74</v>
      </c>
      <c r="AY176" s="197" t="s">
        <v>140</v>
      </c>
    </row>
    <row r="177" spans="2:65" s="12" customFormat="1" ht="11.25">
      <c r="B177" s="198"/>
      <c r="C177" s="199"/>
      <c r="D177" s="185" t="s">
        <v>152</v>
      </c>
      <c r="E177" s="200" t="s">
        <v>28</v>
      </c>
      <c r="F177" s="201" t="s">
        <v>247</v>
      </c>
      <c r="G177" s="199"/>
      <c r="H177" s="202">
        <v>18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152</v>
      </c>
      <c r="AU177" s="208" t="s">
        <v>84</v>
      </c>
      <c r="AV177" s="12" t="s">
        <v>84</v>
      </c>
      <c r="AW177" s="12" t="s">
        <v>35</v>
      </c>
      <c r="AX177" s="12" t="s">
        <v>82</v>
      </c>
      <c r="AY177" s="208" t="s">
        <v>140</v>
      </c>
    </row>
    <row r="178" spans="2:65" s="1" customFormat="1" ht="16.5" customHeight="1">
      <c r="B178" s="33"/>
      <c r="C178" s="173" t="s">
        <v>248</v>
      </c>
      <c r="D178" s="173" t="s">
        <v>143</v>
      </c>
      <c r="E178" s="174" t="s">
        <v>249</v>
      </c>
      <c r="F178" s="175" t="s">
        <v>250</v>
      </c>
      <c r="G178" s="176" t="s">
        <v>165</v>
      </c>
      <c r="H178" s="177">
        <v>36</v>
      </c>
      <c r="I178" s="178"/>
      <c r="J178" s="179">
        <f>ROUND(I178*H178,2)</f>
        <v>0</v>
      </c>
      <c r="K178" s="175" t="s">
        <v>147</v>
      </c>
      <c r="L178" s="37"/>
      <c r="M178" s="180" t="s">
        <v>28</v>
      </c>
      <c r="N178" s="181" t="s">
        <v>45</v>
      </c>
      <c r="O178" s="59"/>
      <c r="P178" s="182">
        <f>O178*H178</f>
        <v>0</v>
      </c>
      <c r="Q178" s="182">
        <v>7.9000000000000008E-3</v>
      </c>
      <c r="R178" s="182">
        <f>Q178*H178</f>
        <v>0.28440000000000004</v>
      </c>
      <c r="S178" s="182">
        <v>0</v>
      </c>
      <c r="T178" s="183">
        <f>S178*H178</f>
        <v>0</v>
      </c>
      <c r="AR178" s="16" t="s">
        <v>148</v>
      </c>
      <c r="AT178" s="16" t="s">
        <v>143</v>
      </c>
      <c r="AU178" s="16" t="s">
        <v>84</v>
      </c>
      <c r="AY178" s="16" t="s">
        <v>140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6" t="s">
        <v>82</v>
      </c>
      <c r="BK178" s="184">
        <f>ROUND(I178*H178,2)</f>
        <v>0</v>
      </c>
      <c r="BL178" s="16" t="s">
        <v>148</v>
      </c>
      <c r="BM178" s="16" t="s">
        <v>251</v>
      </c>
    </row>
    <row r="179" spans="2:65" s="1" customFormat="1" ht="19.5">
      <c r="B179" s="33"/>
      <c r="C179" s="34"/>
      <c r="D179" s="185" t="s">
        <v>150</v>
      </c>
      <c r="E179" s="34"/>
      <c r="F179" s="186" t="s">
        <v>252</v>
      </c>
      <c r="G179" s="34"/>
      <c r="H179" s="34"/>
      <c r="I179" s="102"/>
      <c r="J179" s="34"/>
      <c r="K179" s="34"/>
      <c r="L179" s="37"/>
      <c r="M179" s="187"/>
      <c r="N179" s="59"/>
      <c r="O179" s="59"/>
      <c r="P179" s="59"/>
      <c r="Q179" s="59"/>
      <c r="R179" s="59"/>
      <c r="S179" s="59"/>
      <c r="T179" s="60"/>
      <c r="AT179" s="16" t="s">
        <v>150</v>
      </c>
      <c r="AU179" s="16" t="s">
        <v>84</v>
      </c>
    </row>
    <row r="180" spans="2:65" s="11" customFormat="1" ht="11.25">
      <c r="B180" s="188"/>
      <c r="C180" s="189"/>
      <c r="D180" s="185" t="s">
        <v>152</v>
      </c>
      <c r="E180" s="190" t="s">
        <v>28</v>
      </c>
      <c r="F180" s="191" t="s">
        <v>245</v>
      </c>
      <c r="G180" s="189"/>
      <c r="H180" s="190" t="s">
        <v>28</v>
      </c>
      <c r="I180" s="192"/>
      <c r="J180" s="189"/>
      <c r="K180" s="189"/>
      <c r="L180" s="193"/>
      <c r="M180" s="194"/>
      <c r="N180" s="195"/>
      <c r="O180" s="195"/>
      <c r="P180" s="195"/>
      <c r="Q180" s="195"/>
      <c r="R180" s="195"/>
      <c r="S180" s="195"/>
      <c r="T180" s="196"/>
      <c r="AT180" s="197" t="s">
        <v>152</v>
      </c>
      <c r="AU180" s="197" t="s">
        <v>84</v>
      </c>
      <c r="AV180" s="11" t="s">
        <v>82</v>
      </c>
      <c r="AW180" s="11" t="s">
        <v>35</v>
      </c>
      <c r="AX180" s="11" t="s">
        <v>74</v>
      </c>
      <c r="AY180" s="197" t="s">
        <v>140</v>
      </c>
    </row>
    <row r="181" spans="2:65" s="11" customFormat="1" ht="11.25">
      <c r="B181" s="188"/>
      <c r="C181" s="189"/>
      <c r="D181" s="185" t="s">
        <v>152</v>
      </c>
      <c r="E181" s="190" t="s">
        <v>28</v>
      </c>
      <c r="F181" s="191" t="s">
        <v>253</v>
      </c>
      <c r="G181" s="189"/>
      <c r="H181" s="190" t="s">
        <v>28</v>
      </c>
      <c r="I181" s="192"/>
      <c r="J181" s="189"/>
      <c r="K181" s="189"/>
      <c r="L181" s="193"/>
      <c r="M181" s="194"/>
      <c r="N181" s="195"/>
      <c r="O181" s="195"/>
      <c r="P181" s="195"/>
      <c r="Q181" s="195"/>
      <c r="R181" s="195"/>
      <c r="S181" s="195"/>
      <c r="T181" s="196"/>
      <c r="AT181" s="197" t="s">
        <v>152</v>
      </c>
      <c r="AU181" s="197" t="s">
        <v>84</v>
      </c>
      <c r="AV181" s="11" t="s">
        <v>82</v>
      </c>
      <c r="AW181" s="11" t="s">
        <v>35</v>
      </c>
      <c r="AX181" s="11" t="s">
        <v>74</v>
      </c>
      <c r="AY181" s="197" t="s">
        <v>140</v>
      </c>
    </row>
    <row r="182" spans="2:65" s="12" customFormat="1" ht="11.25">
      <c r="B182" s="198"/>
      <c r="C182" s="199"/>
      <c r="D182" s="185" t="s">
        <v>152</v>
      </c>
      <c r="E182" s="200" t="s">
        <v>28</v>
      </c>
      <c r="F182" s="201" t="s">
        <v>254</v>
      </c>
      <c r="G182" s="199"/>
      <c r="H182" s="202">
        <v>36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152</v>
      </c>
      <c r="AU182" s="208" t="s">
        <v>84</v>
      </c>
      <c r="AV182" s="12" t="s">
        <v>84</v>
      </c>
      <c r="AW182" s="12" t="s">
        <v>35</v>
      </c>
      <c r="AX182" s="12" t="s">
        <v>82</v>
      </c>
      <c r="AY182" s="208" t="s">
        <v>140</v>
      </c>
    </row>
    <row r="183" spans="2:65" s="1" customFormat="1" ht="16.5" customHeight="1">
      <c r="B183" s="33"/>
      <c r="C183" s="173" t="s">
        <v>255</v>
      </c>
      <c r="D183" s="173" t="s">
        <v>143</v>
      </c>
      <c r="E183" s="174" t="s">
        <v>256</v>
      </c>
      <c r="F183" s="175" t="s">
        <v>257</v>
      </c>
      <c r="G183" s="176" t="s">
        <v>165</v>
      </c>
      <c r="H183" s="177">
        <v>29</v>
      </c>
      <c r="I183" s="178"/>
      <c r="J183" s="179">
        <f>ROUND(I183*H183,2)</f>
        <v>0</v>
      </c>
      <c r="K183" s="175" t="s">
        <v>147</v>
      </c>
      <c r="L183" s="37"/>
      <c r="M183" s="180" t="s">
        <v>28</v>
      </c>
      <c r="N183" s="181" t="s">
        <v>45</v>
      </c>
      <c r="O183" s="59"/>
      <c r="P183" s="182">
        <f>O183*H183</f>
        <v>0</v>
      </c>
      <c r="Q183" s="182">
        <v>1.8380000000000001E-2</v>
      </c>
      <c r="R183" s="182">
        <f>Q183*H183</f>
        <v>0.53302000000000005</v>
      </c>
      <c r="S183" s="182">
        <v>0</v>
      </c>
      <c r="T183" s="183">
        <f>S183*H183</f>
        <v>0</v>
      </c>
      <c r="AR183" s="16" t="s">
        <v>148</v>
      </c>
      <c r="AT183" s="16" t="s">
        <v>143</v>
      </c>
      <c r="AU183" s="16" t="s">
        <v>84</v>
      </c>
      <c r="AY183" s="16" t="s">
        <v>140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82</v>
      </c>
      <c r="BK183" s="184">
        <f>ROUND(I183*H183,2)</f>
        <v>0</v>
      </c>
      <c r="BL183" s="16" t="s">
        <v>148</v>
      </c>
      <c r="BM183" s="16" t="s">
        <v>258</v>
      </c>
    </row>
    <row r="184" spans="2:65" s="1" customFormat="1" ht="19.5">
      <c r="B184" s="33"/>
      <c r="C184" s="34"/>
      <c r="D184" s="185" t="s">
        <v>150</v>
      </c>
      <c r="E184" s="34"/>
      <c r="F184" s="186" t="s">
        <v>259</v>
      </c>
      <c r="G184" s="34"/>
      <c r="H184" s="34"/>
      <c r="I184" s="102"/>
      <c r="J184" s="34"/>
      <c r="K184" s="34"/>
      <c r="L184" s="37"/>
      <c r="M184" s="187"/>
      <c r="N184" s="59"/>
      <c r="O184" s="59"/>
      <c r="P184" s="59"/>
      <c r="Q184" s="59"/>
      <c r="R184" s="59"/>
      <c r="S184" s="59"/>
      <c r="T184" s="60"/>
      <c r="AT184" s="16" t="s">
        <v>150</v>
      </c>
      <c r="AU184" s="16" t="s">
        <v>84</v>
      </c>
    </row>
    <row r="185" spans="2:65" s="11" customFormat="1" ht="11.25">
      <c r="B185" s="188"/>
      <c r="C185" s="189"/>
      <c r="D185" s="185" t="s">
        <v>152</v>
      </c>
      <c r="E185" s="190" t="s">
        <v>28</v>
      </c>
      <c r="F185" s="191" t="s">
        <v>260</v>
      </c>
      <c r="G185" s="189"/>
      <c r="H185" s="190" t="s">
        <v>28</v>
      </c>
      <c r="I185" s="192"/>
      <c r="J185" s="189"/>
      <c r="K185" s="189"/>
      <c r="L185" s="193"/>
      <c r="M185" s="194"/>
      <c r="N185" s="195"/>
      <c r="O185" s="195"/>
      <c r="P185" s="195"/>
      <c r="Q185" s="195"/>
      <c r="R185" s="195"/>
      <c r="S185" s="195"/>
      <c r="T185" s="196"/>
      <c r="AT185" s="197" t="s">
        <v>152</v>
      </c>
      <c r="AU185" s="197" t="s">
        <v>84</v>
      </c>
      <c r="AV185" s="11" t="s">
        <v>82</v>
      </c>
      <c r="AW185" s="11" t="s">
        <v>35</v>
      </c>
      <c r="AX185" s="11" t="s">
        <v>74</v>
      </c>
      <c r="AY185" s="197" t="s">
        <v>140</v>
      </c>
    </row>
    <row r="186" spans="2:65" s="12" customFormat="1" ht="11.25">
      <c r="B186" s="198"/>
      <c r="C186" s="199"/>
      <c r="D186" s="185" t="s">
        <v>152</v>
      </c>
      <c r="E186" s="200" t="s">
        <v>28</v>
      </c>
      <c r="F186" s="201" t="s">
        <v>261</v>
      </c>
      <c r="G186" s="199"/>
      <c r="H186" s="202">
        <v>29</v>
      </c>
      <c r="I186" s="203"/>
      <c r="J186" s="199"/>
      <c r="K186" s="199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152</v>
      </c>
      <c r="AU186" s="208" t="s">
        <v>84</v>
      </c>
      <c r="AV186" s="12" t="s">
        <v>84</v>
      </c>
      <c r="AW186" s="12" t="s">
        <v>35</v>
      </c>
      <c r="AX186" s="12" t="s">
        <v>82</v>
      </c>
      <c r="AY186" s="208" t="s">
        <v>140</v>
      </c>
    </row>
    <row r="187" spans="2:65" s="1" customFormat="1" ht="16.5" customHeight="1">
      <c r="B187" s="33"/>
      <c r="C187" s="173" t="s">
        <v>262</v>
      </c>
      <c r="D187" s="173" t="s">
        <v>143</v>
      </c>
      <c r="E187" s="174" t="s">
        <v>263</v>
      </c>
      <c r="F187" s="175" t="s">
        <v>264</v>
      </c>
      <c r="G187" s="176" t="s">
        <v>165</v>
      </c>
      <c r="H187" s="177">
        <v>58</v>
      </c>
      <c r="I187" s="178"/>
      <c r="J187" s="179">
        <f>ROUND(I187*H187,2)</f>
        <v>0</v>
      </c>
      <c r="K187" s="175" t="s">
        <v>147</v>
      </c>
      <c r="L187" s="37"/>
      <c r="M187" s="180" t="s">
        <v>28</v>
      </c>
      <c r="N187" s="181" t="s">
        <v>45</v>
      </c>
      <c r="O187" s="59"/>
      <c r="P187" s="182">
        <f>O187*H187</f>
        <v>0</v>
      </c>
      <c r="Q187" s="182">
        <v>7.9000000000000008E-3</v>
      </c>
      <c r="R187" s="182">
        <f>Q187*H187</f>
        <v>0.45820000000000005</v>
      </c>
      <c r="S187" s="182">
        <v>0</v>
      </c>
      <c r="T187" s="183">
        <f>S187*H187</f>
        <v>0</v>
      </c>
      <c r="AR187" s="16" t="s">
        <v>148</v>
      </c>
      <c r="AT187" s="16" t="s">
        <v>143</v>
      </c>
      <c r="AU187" s="16" t="s">
        <v>84</v>
      </c>
      <c r="AY187" s="16" t="s">
        <v>140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6" t="s">
        <v>82</v>
      </c>
      <c r="BK187" s="184">
        <f>ROUND(I187*H187,2)</f>
        <v>0</v>
      </c>
      <c r="BL187" s="16" t="s">
        <v>148</v>
      </c>
      <c r="BM187" s="16" t="s">
        <v>265</v>
      </c>
    </row>
    <row r="188" spans="2:65" s="1" customFormat="1" ht="19.5">
      <c r="B188" s="33"/>
      <c r="C188" s="34"/>
      <c r="D188" s="185" t="s">
        <v>150</v>
      </c>
      <c r="E188" s="34"/>
      <c r="F188" s="186" t="s">
        <v>266</v>
      </c>
      <c r="G188" s="34"/>
      <c r="H188" s="34"/>
      <c r="I188" s="102"/>
      <c r="J188" s="34"/>
      <c r="K188" s="34"/>
      <c r="L188" s="37"/>
      <c r="M188" s="187"/>
      <c r="N188" s="59"/>
      <c r="O188" s="59"/>
      <c r="P188" s="59"/>
      <c r="Q188" s="59"/>
      <c r="R188" s="59"/>
      <c r="S188" s="59"/>
      <c r="T188" s="60"/>
      <c r="AT188" s="16" t="s">
        <v>150</v>
      </c>
      <c r="AU188" s="16" t="s">
        <v>84</v>
      </c>
    </row>
    <row r="189" spans="2:65" s="11" customFormat="1" ht="11.25">
      <c r="B189" s="188"/>
      <c r="C189" s="189"/>
      <c r="D189" s="185" t="s">
        <v>152</v>
      </c>
      <c r="E189" s="190" t="s">
        <v>28</v>
      </c>
      <c r="F189" s="191" t="s">
        <v>260</v>
      </c>
      <c r="G189" s="189"/>
      <c r="H189" s="190" t="s">
        <v>28</v>
      </c>
      <c r="I189" s="192"/>
      <c r="J189" s="189"/>
      <c r="K189" s="189"/>
      <c r="L189" s="193"/>
      <c r="M189" s="194"/>
      <c r="N189" s="195"/>
      <c r="O189" s="195"/>
      <c r="P189" s="195"/>
      <c r="Q189" s="195"/>
      <c r="R189" s="195"/>
      <c r="S189" s="195"/>
      <c r="T189" s="196"/>
      <c r="AT189" s="197" t="s">
        <v>152</v>
      </c>
      <c r="AU189" s="197" t="s">
        <v>84</v>
      </c>
      <c r="AV189" s="11" t="s">
        <v>82</v>
      </c>
      <c r="AW189" s="11" t="s">
        <v>35</v>
      </c>
      <c r="AX189" s="11" t="s">
        <v>74</v>
      </c>
      <c r="AY189" s="197" t="s">
        <v>140</v>
      </c>
    </row>
    <row r="190" spans="2:65" s="11" customFormat="1" ht="11.25">
      <c r="B190" s="188"/>
      <c r="C190" s="189"/>
      <c r="D190" s="185" t="s">
        <v>152</v>
      </c>
      <c r="E190" s="190" t="s">
        <v>28</v>
      </c>
      <c r="F190" s="191" t="s">
        <v>267</v>
      </c>
      <c r="G190" s="189"/>
      <c r="H190" s="190" t="s">
        <v>28</v>
      </c>
      <c r="I190" s="192"/>
      <c r="J190" s="189"/>
      <c r="K190" s="189"/>
      <c r="L190" s="193"/>
      <c r="M190" s="194"/>
      <c r="N190" s="195"/>
      <c r="O190" s="195"/>
      <c r="P190" s="195"/>
      <c r="Q190" s="195"/>
      <c r="R190" s="195"/>
      <c r="S190" s="195"/>
      <c r="T190" s="196"/>
      <c r="AT190" s="197" t="s">
        <v>152</v>
      </c>
      <c r="AU190" s="197" t="s">
        <v>84</v>
      </c>
      <c r="AV190" s="11" t="s">
        <v>82</v>
      </c>
      <c r="AW190" s="11" t="s">
        <v>35</v>
      </c>
      <c r="AX190" s="11" t="s">
        <v>74</v>
      </c>
      <c r="AY190" s="197" t="s">
        <v>140</v>
      </c>
    </row>
    <row r="191" spans="2:65" s="12" customFormat="1" ht="11.25">
      <c r="B191" s="198"/>
      <c r="C191" s="199"/>
      <c r="D191" s="185" t="s">
        <v>152</v>
      </c>
      <c r="E191" s="200" t="s">
        <v>28</v>
      </c>
      <c r="F191" s="201" t="s">
        <v>268</v>
      </c>
      <c r="G191" s="199"/>
      <c r="H191" s="202">
        <v>58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152</v>
      </c>
      <c r="AU191" s="208" t="s">
        <v>84</v>
      </c>
      <c r="AV191" s="12" t="s">
        <v>84</v>
      </c>
      <c r="AW191" s="12" t="s">
        <v>35</v>
      </c>
      <c r="AX191" s="12" t="s">
        <v>82</v>
      </c>
      <c r="AY191" s="208" t="s">
        <v>140</v>
      </c>
    </row>
    <row r="192" spans="2:65" s="1" customFormat="1" ht="16.5" customHeight="1">
      <c r="B192" s="33"/>
      <c r="C192" s="173" t="s">
        <v>8</v>
      </c>
      <c r="D192" s="173" t="s">
        <v>143</v>
      </c>
      <c r="E192" s="174" t="s">
        <v>269</v>
      </c>
      <c r="F192" s="175" t="s">
        <v>270</v>
      </c>
      <c r="G192" s="176" t="s">
        <v>165</v>
      </c>
      <c r="H192" s="177">
        <v>44</v>
      </c>
      <c r="I192" s="178"/>
      <c r="J192" s="179">
        <f>ROUND(I192*H192,2)</f>
        <v>0</v>
      </c>
      <c r="K192" s="175" t="s">
        <v>147</v>
      </c>
      <c r="L192" s="37"/>
      <c r="M192" s="180" t="s">
        <v>28</v>
      </c>
      <c r="N192" s="181" t="s">
        <v>45</v>
      </c>
      <c r="O192" s="59"/>
      <c r="P192" s="182">
        <f>O192*H192</f>
        <v>0</v>
      </c>
      <c r="Q192" s="182">
        <v>1.8380000000000001E-2</v>
      </c>
      <c r="R192" s="182">
        <f>Q192*H192</f>
        <v>0.80871999999999999</v>
      </c>
      <c r="S192" s="182">
        <v>0</v>
      </c>
      <c r="T192" s="183">
        <f>S192*H192</f>
        <v>0</v>
      </c>
      <c r="AR192" s="16" t="s">
        <v>148</v>
      </c>
      <c r="AT192" s="16" t="s">
        <v>143</v>
      </c>
      <c r="AU192" s="16" t="s">
        <v>84</v>
      </c>
      <c r="AY192" s="16" t="s">
        <v>140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82</v>
      </c>
      <c r="BK192" s="184">
        <f>ROUND(I192*H192,2)</f>
        <v>0</v>
      </c>
      <c r="BL192" s="16" t="s">
        <v>148</v>
      </c>
      <c r="BM192" s="16" t="s">
        <v>271</v>
      </c>
    </row>
    <row r="193" spans="2:65" s="1" customFormat="1" ht="19.5">
      <c r="B193" s="33"/>
      <c r="C193" s="34"/>
      <c r="D193" s="185" t="s">
        <v>150</v>
      </c>
      <c r="E193" s="34"/>
      <c r="F193" s="186" t="s">
        <v>272</v>
      </c>
      <c r="G193" s="34"/>
      <c r="H193" s="34"/>
      <c r="I193" s="102"/>
      <c r="J193" s="34"/>
      <c r="K193" s="34"/>
      <c r="L193" s="37"/>
      <c r="M193" s="187"/>
      <c r="N193" s="59"/>
      <c r="O193" s="59"/>
      <c r="P193" s="59"/>
      <c r="Q193" s="59"/>
      <c r="R193" s="59"/>
      <c r="S193" s="59"/>
      <c r="T193" s="60"/>
      <c r="AT193" s="16" t="s">
        <v>150</v>
      </c>
      <c r="AU193" s="16" t="s">
        <v>84</v>
      </c>
    </row>
    <row r="194" spans="2:65" s="11" customFormat="1" ht="11.25">
      <c r="B194" s="188"/>
      <c r="C194" s="189"/>
      <c r="D194" s="185" t="s">
        <v>152</v>
      </c>
      <c r="E194" s="190" t="s">
        <v>28</v>
      </c>
      <c r="F194" s="191" t="s">
        <v>260</v>
      </c>
      <c r="G194" s="189"/>
      <c r="H194" s="190" t="s">
        <v>28</v>
      </c>
      <c r="I194" s="192"/>
      <c r="J194" s="189"/>
      <c r="K194" s="189"/>
      <c r="L194" s="193"/>
      <c r="M194" s="194"/>
      <c r="N194" s="195"/>
      <c r="O194" s="195"/>
      <c r="P194" s="195"/>
      <c r="Q194" s="195"/>
      <c r="R194" s="195"/>
      <c r="S194" s="195"/>
      <c r="T194" s="196"/>
      <c r="AT194" s="197" t="s">
        <v>152</v>
      </c>
      <c r="AU194" s="197" t="s">
        <v>84</v>
      </c>
      <c r="AV194" s="11" t="s">
        <v>82</v>
      </c>
      <c r="AW194" s="11" t="s">
        <v>35</v>
      </c>
      <c r="AX194" s="11" t="s">
        <v>74</v>
      </c>
      <c r="AY194" s="197" t="s">
        <v>140</v>
      </c>
    </row>
    <row r="195" spans="2:65" s="11" customFormat="1" ht="11.25">
      <c r="B195" s="188"/>
      <c r="C195" s="189"/>
      <c r="D195" s="185" t="s">
        <v>152</v>
      </c>
      <c r="E195" s="190" t="s">
        <v>28</v>
      </c>
      <c r="F195" s="191" t="s">
        <v>218</v>
      </c>
      <c r="G195" s="189"/>
      <c r="H195" s="190" t="s">
        <v>28</v>
      </c>
      <c r="I195" s="192"/>
      <c r="J195" s="189"/>
      <c r="K195" s="189"/>
      <c r="L195" s="193"/>
      <c r="M195" s="194"/>
      <c r="N195" s="195"/>
      <c r="O195" s="195"/>
      <c r="P195" s="195"/>
      <c r="Q195" s="195"/>
      <c r="R195" s="195"/>
      <c r="S195" s="195"/>
      <c r="T195" s="196"/>
      <c r="AT195" s="197" t="s">
        <v>152</v>
      </c>
      <c r="AU195" s="197" t="s">
        <v>84</v>
      </c>
      <c r="AV195" s="11" t="s">
        <v>82</v>
      </c>
      <c r="AW195" s="11" t="s">
        <v>35</v>
      </c>
      <c r="AX195" s="11" t="s">
        <v>74</v>
      </c>
      <c r="AY195" s="197" t="s">
        <v>140</v>
      </c>
    </row>
    <row r="196" spans="2:65" s="11" customFormat="1" ht="11.25">
      <c r="B196" s="188"/>
      <c r="C196" s="189"/>
      <c r="D196" s="185" t="s">
        <v>152</v>
      </c>
      <c r="E196" s="190" t="s">
        <v>28</v>
      </c>
      <c r="F196" s="191" t="s">
        <v>219</v>
      </c>
      <c r="G196" s="189"/>
      <c r="H196" s="190" t="s">
        <v>28</v>
      </c>
      <c r="I196" s="192"/>
      <c r="J196" s="189"/>
      <c r="K196" s="189"/>
      <c r="L196" s="193"/>
      <c r="M196" s="194"/>
      <c r="N196" s="195"/>
      <c r="O196" s="195"/>
      <c r="P196" s="195"/>
      <c r="Q196" s="195"/>
      <c r="R196" s="195"/>
      <c r="S196" s="195"/>
      <c r="T196" s="196"/>
      <c r="AT196" s="197" t="s">
        <v>152</v>
      </c>
      <c r="AU196" s="197" t="s">
        <v>84</v>
      </c>
      <c r="AV196" s="11" t="s">
        <v>82</v>
      </c>
      <c r="AW196" s="11" t="s">
        <v>35</v>
      </c>
      <c r="AX196" s="11" t="s">
        <v>74</v>
      </c>
      <c r="AY196" s="197" t="s">
        <v>140</v>
      </c>
    </row>
    <row r="197" spans="2:65" s="12" customFormat="1" ht="11.25">
      <c r="B197" s="198"/>
      <c r="C197" s="199"/>
      <c r="D197" s="185" t="s">
        <v>152</v>
      </c>
      <c r="E197" s="200" t="s">
        <v>28</v>
      </c>
      <c r="F197" s="201" t="s">
        <v>273</v>
      </c>
      <c r="G197" s="199"/>
      <c r="H197" s="202">
        <v>133.25</v>
      </c>
      <c r="I197" s="203"/>
      <c r="J197" s="199"/>
      <c r="K197" s="199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152</v>
      </c>
      <c r="AU197" s="208" t="s">
        <v>84</v>
      </c>
      <c r="AV197" s="12" t="s">
        <v>84</v>
      </c>
      <c r="AW197" s="12" t="s">
        <v>35</v>
      </c>
      <c r="AX197" s="12" t="s">
        <v>74</v>
      </c>
      <c r="AY197" s="208" t="s">
        <v>140</v>
      </c>
    </row>
    <row r="198" spans="2:65" s="12" customFormat="1" ht="11.25">
      <c r="B198" s="198"/>
      <c r="C198" s="199"/>
      <c r="D198" s="185" t="s">
        <v>152</v>
      </c>
      <c r="E198" s="200" t="s">
        <v>28</v>
      </c>
      <c r="F198" s="201" t="s">
        <v>274</v>
      </c>
      <c r="G198" s="199"/>
      <c r="H198" s="202">
        <v>139.4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152</v>
      </c>
      <c r="AU198" s="208" t="s">
        <v>84</v>
      </c>
      <c r="AV198" s="12" t="s">
        <v>84</v>
      </c>
      <c r="AW198" s="12" t="s">
        <v>35</v>
      </c>
      <c r="AX198" s="12" t="s">
        <v>74</v>
      </c>
      <c r="AY198" s="208" t="s">
        <v>140</v>
      </c>
    </row>
    <row r="199" spans="2:65" s="12" customFormat="1" ht="11.25">
      <c r="B199" s="198"/>
      <c r="C199" s="199"/>
      <c r="D199" s="185" t="s">
        <v>152</v>
      </c>
      <c r="E199" s="200" t="s">
        <v>28</v>
      </c>
      <c r="F199" s="201" t="s">
        <v>222</v>
      </c>
      <c r="G199" s="199"/>
      <c r="H199" s="202">
        <v>-35.04</v>
      </c>
      <c r="I199" s="203"/>
      <c r="J199" s="199"/>
      <c r="K199" s="199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152</v>
      </c>
      <c r="AU199" s="208" t="s">
        <v>84</v>
      </c>
      <c r="AV199" s="12" t="s">
        <v>84</v>
      </c>
      <c r="AW199" s="12" t="s">
        <v>35</v>
      </c>
      <c r="AX199" s="12" t="s">
        <v>74</v>
      </c>
      <c r="AY199" s="208" t="s">
        <v>140</v>
      </c>
    </row>
    <row r="200" spans="2:65" s="12" customFormat="1" ht="11.25">
      <c r="B200" s="198"/>
      <c r="C200" s="199"/>
      <c r="D200" s="185" t="s">
        <v>152</v>
      </c>
      <c r="E200" s="200" t="s">
        <v>28</v>
      </c>
      <c r="F200" s="201" t="s">
        <v>275</v>
      </c>
      <c r="G200" s="199"/>
      <c r="H200" s="202">
        <v>0.39</v>
      </c>
      <c r="I200" s="203"/>
      <c r="J200" s="199"/>
      <c r="K200" s="199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152</v>
      </c>
      <c r="AU200" s="208" t="s">
        <v>84</v>
      </c>
      <c r="AV200" s="12" t="s">
        <v>84</v>
      </c>
      <c r="AW200" s="12" t="s">
        <v>35</v>
      </c>
      <c r="AX200" s="12" t="s">
        <v>74</v>
      </c>
      <c r="AY200" s="208" t="s">
        <v>140</v>
      </c>
    </row>
    <row r="201" spans="2:65" s="11" customFormat="1" ht="11.25">
      <c r="B201" s="188"/>
      <c r="C201" s="189"/>
      <c r="D201" s="185" t="s">
        <v>152</v>
      </c>
      <c r="E201" s="190" t="s">
        <v>28</v>
      </c>
      <c r="F201" s="191" t="s">
        <v>276</v>
      </c>
      <c r="G201" s="189"/>
      <c r="H201" s="190" t="s">
        <v>28</v>
      </c>
      <c r="I201" s="192"/>
      <c r="J201" s="189"/>
      <c r="K201" s="189"/>
      <c r="L201" s="193"/>
      <c r="M201" s="194"/>
      <c r="N201" s="195"/>
      <c r="O201" s="195"/>
      <c r="P201" s="195"/>
      <c r="Q201" s="195"/>
      <c r="R201" s="195"/>
      <c r="S201" s="195"/>
      <c r="T201" s="196"/>
      <c r="AT201" s="197" t="s">
        <v>152</v>
      </c>
      <c r="AU201" s="197" t="s">
        <v>84</v>
      </c>
      <c r="AV201" s="11" t="s">
        <v>82</v>
      </c>
      <c r="AW201" s="11" t="s">
        <v>35</v>
      </c>
      <c r="AX201" s="11" t="s">
        <v>74</v>
      </c>
      <c r="AY201" s="197" t="s">
        <v>140</v>
      </c>
    </row>
    <row r="202" spans="2:65" s="12" customFormat="1" ht="11.25">
      <c r="B202" s="198"/>
      <c r="C202" s="199"/>
      <c r="D202" s="185" t="s">
        <v>152</v>
      </c>
      <c r="E202" s="200" t="s">
        <v>28</v>
      </c>
      <c r="F202" s="201" t="s">
        <v>277</v>
      </c>
      <c r="G202" s="199"/>
      <c r="H202" s="202">
        <v>-18</v>
      </c>
      <c r="I202" s="203"/>
      <c r="J202" s="199"/>
      <c r="K202" s="199"/>
      <c r="L202" s="204"/>
      <c r="M202" s="205"/>
      <c r="N202" s="206"/>
      <c r="O202" s="206"/>
      <c r="P202" s="206"/>
      <c r="Q202" s="206"/>
      <c r="R202" s="206"/>
      <c r="S202" s="206"/>
      <c r="T202" s="207"/>
      <c r="AT202" s="208" t="s">
        <v>152</v>
      </c>
      <c r="AU202" s="208" t="s">
        <v>84</v>
      </c>
      <c r="AV202" s="12" t="s">
        <v>84</v>
      </c>
      <c r="AW202" s="12" t="s">
        <v>35</v>
      </c>
      <c r="AX202" s="12" t="s">
        <v>74</v>
      </c>
      <c r="AY202" s="208" t="s">
        <v>140</v>
      </c>
    </row>
    <row r="203" spans="2:65" s="14" customFormat="1" ht="11.25">
      <c r="B203" s="220"/>
      <c r="C203" s="221"/>
      <c r="D203" s="185" t="s">
        <v>152</v>
      </c>
      <c r="E203" s="222" t="s">
        <v>28</v>
      </c>
      <c r="F203" s="223" t="s">
        <v>229</v>
      </c>
      <c r="G203" s="221"/>
      <c r="H203" s="224">
        <v>219.99999999999997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152</v>
      </c>
      <c r="AU203" s="230" t="s">
        <v>84</v>
      </c>
      <c r="AV203" s="14" t="s">
        <v>141</v>
      </c>
      <c r="AW203" s="14" t="s">
        <v>35</v>
      </c>
      <c r="AX203" s="14" t="s">
        <v>74</v>
      </c>
      <c r="AY203" s="230" t="s">
        <v>140</v>
      </c>
    </row>
    <row r="204" spans="2:65" s="11" customFormat="1" ht="11.25">
      <c r="B204" s="188"/>
      <c r="C204" s="189"/>
      <c r="D204" s="185" t="s">
        <v>152</v>
      </c>
      <c r="E204" s="190" t="s">
        <v>28</v>
      </c>
      <c r="F204" s="191" t="s">
        <v>278</v>
      </c>
      <c r="G204" s="189"/>
      <c r="H204" s="190" t="s">
        <v>28</v>
      </c>
      <c r="I204" s="192"/>
      <c r="J204" s="189"/>
      <c r="K204" s="189"/>
      <c r="L204" s="193"/>
      <c r="M204" s="194"/>
      <c r="N204" s="195"/>
      <c r="O204" s="195"/>
      <c r="P204" s="195"/>
      <c r="Q204" s="195"/>
      <c r="R204" s="195"/>
      <c r="S204" s="195"/>
      <c r="T204" s="196"/>
      <c r="AT204" s="197" t="s">
        <v>152</v>
      </c>
      <c r="AU204" s="197" t="s">
        <v>84</v>
      </c>
      <c r="AV204" s="11" t="s">
        <v>82</v>
      </c>
      <c r="AW204" s="11" t="s">
        <v>35</v>
      </c>
      <c r="AX204" s="11" t="s">
        <v>74</v>
      </c>
      <c r="AY204" s="197" t="s">
        <v>140</v>
      </c>
    </row>
    <row r="205" spans="2:65" s="12" customFormat="1" ht="11.25">
      <c r="B205" s="198"/>
      <c r="C205" s="199"/>
      <c r="D205" s="185" t="s">
        <v>152</v>
      </c>
      <c r="E205" s="200" t="s">
        <v>28</v>
      </c>
      <c r="F205" s="201" t="s">
        <v>279</v>
      </c>
      <c r="G205" s="199"/>
      <c r="H205" s="202">
        <v>44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152</v>
      </c>
      <c r="AU205" s="208" t="s">
        <v>84</v>
      </c>
      <c r="AV205" s="12" t="s">
        <v>84</v>
      </c>
      <c r="AW205" s="12" t="s">
        <v>35</v>
      </c>
      <c r="AX205" s="12" t="s">
        <v>74</v>
      </c>
      <c r="AY205" s="208" t="s">
        <v>140</v>
      </c>
    </row>
    <row r="206" spans="2:65" s="14" customFormat="1" ht="11.25">
      <c r="B206" s="220"/>
      <c r="C206" s="221"/>
      <c r="D206" s="185" t="s">
        <v>152</v>
      </c>
      <c r="E206" s="222" t="s">
        <v>28</v>
      </c>
      <c r="F206" s="223" t="s">
        <v>280</v>
      </c>
      <c r="G206" s="221"/>
      <c r="H206" s="224">
        <v>44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152</v>
      </c>
      <c r="AU206" s="230" t="s">
        <v>84</v>
      </c>
      <c r="AV206" s="14" t="s">
        <v>141</v>
      </c>
      <c r="AW206" s="14" t="s">
        <v>35</v>
      </c>
      <c r="AX206" s="14" t="s">
        <v>82</v>
      </c>
      <c r="AY206" s="230" t="s">
        <v>140</v>
      </c>
    </row>
    <row r="207" spans="2:65" s="1" customFormat="1" ht="16.5" customHeight="1">
      <c r="B207" s="33"/>
      <c r="C207" s="173" t="s">
        <v>281</v>
      </c>
      <c r="D207" s="173" t="s">
        <v>143</v>
      </c>
      <c r="E207" s="174" t="s">
        <v>249</v>
      </c>
      <c r="F207" s="175" t="s">
        <v>250</v>
      </c>
      <c r="G207" s="176" t="s">
        <v>165</v>
      </c>
      <c r="H207" s="177">
        <v>88</v>
      </c>
      <c r="I207" s="178"/>
      <c r="J207" s="179">
        <f>ROUND(I207*H207,2)</f>
        <v>0</v>
      </c>
      <c r="K207" s="175" t="s">
        <v>147</v>
      </c>
      <c r="L207" s="37"/>
      <c r="M207" s="180" t="s">
        <v>28</v>
      </c>
      <c r="N207" s="181" t="s">
        <v>45</v>
      </c>
      <c r="O207" s="59"/>
      <c r="P207" s="182">
        <f>O207*H207</f>
        <v>0</v>
      </c>
      <c r="Q207" s="182">
        <v>7.9000000000000008E-3</v>
      </c>
      <c r="R207" s="182">
        <f>Q207*H207</f>
        <v>0.69520000000000004</v>
      </c>
      <c r="S207" s="182">
        <v>0</v>
      </c>
      <c r="T207" s="183">
        <f>S207*H207</f>
        <v>0</v>
      </c>
      <c r="AR207" s="16" t="s">
        <v>148</v>
      </c>
      <c r="AT207" s="16" t="s">
        <v>143</v>
      </c>
      <c r="AU207" s="16" t="s">
        <v>84</v>
      </c>
      <c r="AY207" s="16" t="s">
        <v>140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82</v>
      </c>
      <c r="BK207" s="184">
        <f>ROUND(I207*H207,2)</f>
        <v>0</v>
      </c>
      <c r="BL207" s="16" t="s">
        <v>148</v>
      </c>
      <c r="BM207" s="16" t="s">
        <v>282</v>
      </c>
    </row>
    <row r="208" spans="2:65" s="1" customFormat="1" ht="19.5">
      <c r="B208" s="33"/>
      <c r="C208" s="34"/>
      <c r="D208" s="185" t="s">
        <v>150</v>
      </c>
      <c r="E208" s="34"/>
      <c r="F208" s="186" t="s">
        <v>252</v>
      </c>
      <c r="G208" s="34"/>
      <c r="H208" s="34"/>
      <c r="I208" s="102"/>
      <c r="J208" s="34"/>
      <c r="K208" s="34"/>
      <c r="L208" s="37"/>
      <c r="M208" s="187"/>
      <c r="N208" s="59"/>
      <c r="O208" s="59"/>
      <c r="P208" s="59"/>
      <c r="Q208" s="59"/>
      <c r="R208" s="59"/>
      <c r="S208" s="59"/>
      <c r="T208" s="60"/>
      <c r="AT208" s="16" t="s">
        <v>150</v>
      </c>
      <c r="AU208" s="16" t="s">
        <v>84</v>
      </c>
    </row>
    <row r="209" spans="2:65" s="11" customFormat="1" ht="11.25">
      <c r="B209" s="188"/>
      <c r="C209" s="189"/>
      <c r="D209" s="185" t="s">
        <v>152</v>
      </c>
      <c r="E209" s="190" t="s">
        <v>28</v>
      </c>
      <c r="F209" s="191" t="s">
        <v>260</v>
      </c>
      <c r="G209" s="189"/>
      <c r="H209" s="190" t="s">
        <v>28</v>
      </c>
      <c r="I209" s="192"/>
      <c r="J209" s="189"/>
      <c r="K209" s="189"/>
      <c r="L209" s="193"/>
      <c r="M209" s="194"/>
      <c r="N209" s="195"/>
      <c r="O209" s="195"/>
      <c r="P209" s="195"/>
      <c r="Q209" s="195"/>
      <c r="R209" s="195"/>
      <c r="S209" s="195"/>
      <c r="T209" s="196"/>
      <c r="AT209" s="197" t="s">
        <v>152</v>
      </c>
      <c r="AU209" s="197" t="s">
        <v>84</v>
      </c>
      <c r="AV209" s="11" t="s">
        <v>82</v>
      </c>
      <c r="AW209" s="11" t="s">
        <v>35</v>
      </c>
      <c r="AX209" s="11" t="s">
        <v>74</v>
      </c>
      <c r="AY209" s="197" t="s">
        <v>140</v>
      </c>
    </row>
    <row r="210" spans="2:65" s="11" customFormat="1" ht="11.25">
      <c r="B210" s="188"/>
      <c r="C210" s="189"/>
      <c r="D210" s="185" t="s">
        <v>152</v>
      </c>
      <c r="E210" s="190" t="s">
        <v>28</v>
      </c>
      <c r="F210" s="191" t="s">
        <v>283</v>
      </c>
      <c r="G210" s="189"/>
      <c r="H210" s="190" t="s">
        <v>28</v>
      </c>
      <c r="I210" s="192"/>
      <c r="J210" s="189"/>
      <c r="K210" s="189"/>
      <c r="L210" s="193"/>
      <c r="M210" s="194"/>
      <c r="N210" s="195"/>
      <c r="O210" s="195"/>
      <c r="P210" s="195"/>
      <c r="Q210" s="195"/>
      <c r="R210" s="195"/>
      <c r="S210" s="195"/>
      <c r="T210" s="196"/>
      <c r="AT210" s="197" t="s">
        <v>152</v>
      </c>
      <c r="AU210" s="197" t="s">
        <v>84</v>
      </c>
      <c r="AV210" s="11" t="s">
        <v>82</v>
      </c>
      <c r="AW210" s="11" t="s">
        <v>35</v>
      </c>
      <c r="AX210" s="11" t="s">
        <v>74</v>
      </c>
      <c r="AY210" s="197" t="s">
        <v>140</v>
      </c>
    </row>
    <row r="211" spans="2:65" s="12" customFormat="1" ht="11.25">
      <c r="B211" s="198"/>
      <c r="C211" s="199"/>
      <c r="D211" s="185" t="s">
        <v>152</v>
      </c>
      <c r="E211" s="200" t="s">
        <v>28</v>
      </c>
      <c r="F211" s="201" t="s">
        <v>284</v>
      </c>
      <c r="G211" s="199"/>
      <c r="H211" s="202">
        <v>88</v>
      </c>
      <c r="I211" s="203"/>
      <c r="J211" s="199"/>
      <c r="K211" s="199"/>
      <c r="L211" s="204"/>
      <c r="M211" s="205"/>
      <c r="N211" s="206"/>
      <c r="O211" s="206"/>
      <c r="P211" s="206"/>
      <c r="Q211" s="206"/>
      <c r="R211" s="206"/>
      <c r="S211" s="206"/>
      <c r="T211" s="207"/>
      <c r="AT211" s="208" t="s">
        <v>152</v>
      </c>
      <c r="AU211" s="208" t="s">
        <v>84</v>
      </c>
      <c r="AV211" s="12" t="s">
        <v>84</v>
      </c>
      <c r="AW211" s="12" t="s">
        <v>35</v>
      </c>
      <c r="AX211" s="12" t="s">
        <v>82</v>
      </c>
      <c r="AY211" s="208" t="s">
        <v>140</v>
      </c>
    </row>
    <row r="212" spans="2:65" s="1" customFormat="1" ht="16.5" customHeight="1">
      <c r="B212" s="33"/>
      <c r="C212" s="173" t="s">
        <v>285</v>
      </c>
      <c r="D212" s="173" t="s">
        <v>143</v>
      </c>
      <c r="E212" s="174" t="s">
        <v>286</v>
      </c>
      <c r="F212" s="175" t="s">
        <v>287</v>
      </c>
      <c r="G212" s="176" t="s">
        <v>165</v>
      </c>
      <c r="H212" s="177">
        <v>195</v>
      </c>
      <c r="I212" s="178"/>
      <c r="J212" s="179">
        <f>ROUND(I212*H212,2)</f>
        <v>0</v>
      </c>
      <c r="K212" s="175" t="s">
        <v>147</v>
      </c>
      <c r="L212" s="37"/>
      <c r="M212" s="180" t="s">
        <v>28</v>
      </c>
      <c r="N212" s="181" t="s">
        <v>45</v>
      </c>
      <c r="O212" s="59"/>
      <c r="P212" s="182">
        <f>O212*H212</f>
        <v>0</v>
      </c>
      <c r="Q212" s="182">
        <v>3.0000000000000001E-3</v>
      </c>
      <c r="R212" s="182">
        <f>Q212*H212</f>
        <v>0.58499999999999996</v>
      </c>
      <c r="S212" s="182">
        <v>0</v>
      </c>
      <c r="T212" s="183">
        <f>S212*H212</f>
        <v>0</v>
      </c>
      <c r="AR212" s="16" t="s">
        <v>148</v>
      </c>
      <c r="AT212" s="16" t="s">
        <v>143</v>
      </c>
      <c r="AU212" s="16" t="s">
        <v>84</v>
      </c>
      <c r="AY212" s="16" t="s">
        <v>140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82</v>
      </c>
      <c r="BK212" s="184">
        <f>ROUND(I212*H212,2)</f>
        <v>0</v>
      </c>
      <c r="BL212" s="16" t="s">
        <v>148</v>
      </c>
      <c r="BM212" s="16" t="s">
        <v>288</v>
      </c>
    </row>
    <row r="213" spans="2:65" s="1" customFormat="1" ht="11.25">
      <c r="B213" s="33"/>
      <c r="C213" s="34"/>
      <c r="D213" s="185" t="s">
        <v>150</v>
      </c>
      <c r="E213" s="34"/>
      <c r="F213" s="186" t="s">
        <v>289</v>
      </c>
      <c r="G213" s="34"/>
      <c r="H213" s="34"/>
      <c r="I213" s="102"/>
      <c r="J213" s="34"/>
      <c r="K213" s="34"/>
      <c r="L213" s="37"/>
      <c r="M213" s="187"/>
      <c r="N213" s="59"/>
      <c r="O213" s="59"/>
      <c r="P213" s="59"/>
      <c r="Q213" s="59"/>
      <c r="R213" s="59"/>
      <c r="S213" s="59"/>
      <c r="T213" s="60"/>
      <c r="AT213" s="16" t="s">
        <v>150</v>
      </c>
      <c r="AU213" s="16" t="s">
        <v>84</v>
      </c>
    </row>
    <row r="214" spans="2:65" s="11" customFormat="1" ht="11.25">
      <c r="B214" s="188"/>
      <c r="C214" s="189"/>
      <c r="D214" s="185" t="s">
        <v>152</v>
      </c>
      <c r="E214" s="190" t="s">
        <v>28</v>
      </c>
      <c r="F214" s="191" t="s">
        <v>290</v>
      </c>
      <c r="G214" s="189"/>
      <c r="H214" s="190" t="s">
        <v>28</v>
      </c>
      <c r="I214" s="192"/>
      <c r="J214" s="189"/>
      <c r="K214" s="189"/>
      <c r="L214" s="193"/>
      <c r="M214" s="194"/>
      <c r="N214" s="195"/>
      <c r="O214" s="195"/>
      <c r="P214" s="195"/>
      <c r="Q214" s="195"/>
      <c r="R214" s="195"/>
      <c r="S214" s="195"/>
      <c r="T214" s="196"/>
      <c r="AT214" s="197" t="s">
        <v>152</v>
      </c>
      <c r="AU214" s="197" t="s">
        <v>84</v>
      </c>
      <c r="AV214" s="11" t="s">
        <v>82</v>
      </c>
      <c r="AW214" s="11" t="s">
        <v>35</v>
      </c>
      <c r="AX214" s="11" t="s">
        <v>74</v>
      </c>
      <c r="AY214" s="197" t="s">
        <v>140</v>
      </c>
    </row>
    <row r="215" spans="2:65" s="11" customFormat="1" ht="11.25">
      <c r="B215" s="188"/>
      <c r="C215" s="189"/>
      <c r="D215" s="185" t="s">
        <v>152</v>
      </c>
      <c r="E215" s="190" t="s">
        <v>28</v>
      </c>
      <c r="F215" s="191" t="s">
        <v>218</v>
      </c>
      <c r="G215" s="189"/>
      <c r="H215" s="190" t="s">
        <v>28</v>
      </c>
      <c r="I215" s="192"/>
      <c r="J215" s="189"/>
      <c r="K215" s="189"/>
      <c r="L215" s="193"/>
      <c r="M215" s="194"/>
      <c r="N215" s="195"/>
      <c r="O215" s="195"/>
      <c r="P215" s="195"/>
      <c r="Q215" s="195"/>
      <c r="R215" s="195"/>
      <c r="S215" s="195"/>
      <c r="T215" s="196"/>
      <c r="AT215" s="197" t="s">
        <v>152</v>
      </c>
      <c r="AU215" s="197" t="s">
        <v>84</v>
      </c>
      <c r="AV215" s="11" t="s">
        <v>82</v>
      </c>
      <c r="AW215" s="11" t="s">
        <v>35</v>
      </c>
      <c r="AX215" s="11" t="s">
        <v>74</v>
      </c>
      <c r="AY215" s="197" t="s">
        <v>140</v>
      </c>
    </row>
    <row r="216" spans="2:65" s="11" customFormat="1" ht="11.25">
      <c r="B216" s="188"/>
      <c r="C216" s="189"/>
      <c r="D216" s="185" t="s">
        <v>152</v>
      </c>
      <c r="E216" s="190" t="s">
        <v>28</v>
      </c>
      <c r="F216" s="191" t="s">
        <v>219</v>
      </c>
      <c r="G216" s="189"/>
      <c r="H216" s="190" t="s">
        <v>28</v>
      </c>
      <c r="I216" s="192"/>
      <c r="J216" s="189"/>
      <c r="K216" s="189"/>
      <c r="L216" s="193"/>
      <c r="M216" s="194"/>
      <c r="N216" s="195"/>
      <c r="O216" s="195"/>
      <c r="P216" s="195"/>
      <c r="Q216" s="195"/>
      <c r="R216" s="195"/>
      <c r="S216" s="195"/>
      <c r="T216" s="196"/>
      <c r="AT216" s="197" t="s">
        <v>152</v>
      </c>
      <c r="AU216" s="197" t="s">
        <v>84</v>
      </c>
      <c r="AV216" s="11" t="s">
        <v>82</v>
      </c>
      <c r="AW216" s="11" t="s">
        <v>35</v>
      </c>
      <c r="AX216" s="11" t="s">
        <v>74</v>
      </c>
      <c r="AY216" s="197" t="s">
        <v>140</v>
      </c>
    </row>
    <row r="217" spans="2:65" s="12" customFormat="1" ht="11.25">
      <c r="B217" s="198"/>
      <c r="C217" s="199"/>
      <c r="D217" s="185" t="s">
        <v>152</v>
      </c>
      <c r="E217" s="200" t="s">
        <v>28</v>
      </c>
      <c r="F217" s="201" t="s">
        <v>273</v>
      </c>
      <c r="G217" s="199"/>
      <c r="H217" s="202">
        <v>133.25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152</v>
      </c>
      <c r="AU217" s="208" t="s">
        <v>84</v>
      </c>
      <c r="AV217" s="12" t="s">
        <v>84</v>
      </c>
      <c r="AW217" s="12" t="s">
        <v>35</v>
      </c>
      <c r="AX217" s="12" t="s">
        <v>74</v>
      </c>
      <c r="AY217" s="208" t="s">
        <v>140</v>
      </c>
    </row>
    <row r="218" spans="2:65" s="12" customFormat="1" ht="11.25">
      <c r="B218" s="198"/>
      <c r="C218" s="199"/>
      <c r="D218" s="185" t="s">
        <v>152</v>
      </c>
      <c r="E218" s="200" t="s">
        <v>28</v>
      </c>
      <c r="F218" s="201" t="s">
        <v>274</v>
      </c>
      <c r="G218" s="199"/>
      <c r="H218" s="202">
        <v>139.4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152</v>
      </c>
      <c r="AU218" s="208" t="s">
        <v>84</v>
      </c>
      <c r="AV218" s="12" t="s">
        <v>84</v>
      </c>
      <c r="AW218" s="12" t="s">
        <v>35</v>
      </c>
      <c r="AX218" s="12" t="s">
        <v>74</v>
      </c>
      <c r="AY218" s="208" t="s">
        <v>140</v>
      </c>
    </row>
    <row r="219" spans="2:65" s="12" customFormat="1" ht="11.25">
      <c r="B219" s="198"/>
      <c r="C219" s="199"/>
      <c r="D219" s="185" t="s">
        <v>152</v>
      </c>
      <c r="E219" s="200" t="s">
        <v>28</v>
      </c>
      <c r="F219" s="201" t="s">
        <v>222</v>
      </c>
      <c r="G219" s="199"/>
      <c r="H219" s="202">
        <v>-35.04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152</v>
      </c>
      <c r="AU219" s="208" t="s">
        <v>84</v>
      </c>
      <c r="AV219" s="12" t="s">
        <v>84</v>
      </c>
      <c r="AW219" s="12" t="s">
        <v>35</v>
      </c>
      <c r="AX219" s="12" t="s">
        <v>74</v>
      </c>
      <c r="AY219" s="208" t="s">
        <v>140</v>
      </c>
    </row>
    <row r="220" spans="2:65" s="11" customFormat="1" ht="11.25">
      <c r="B220" s="188"/>
      <c r="C220" s="189"/>
      <c r="D220" s="185" t="s">
        <v>152</v>
      </c>
      <c r="E220" s="190" t="s">
        <v>28</v>
      </c>
      <c r="F220" s="191" t="s">
        <v>223</v>
      </c>
      <c r="G220" s="189"/>
      <c r="H220" s="190" t="s">
        <v>28</v>
      </c>
      <c r="I220" s="192"/>
      <c r="J220" s="189"/>
      <c r="K220" s="189"/>
      <c r="L220" s="193"/>
      <c r="M220" s="194"/>
      <c r="N220" s="195"/>
      <c r="O220" s="195"/>
      <c r="P220" s="195"/>
      <c r="Q220" s="195"/>
      <c r="R220" s="195"/>
      <c r="S220" s="195"/>
      <c r="T220" s="196"/>
      <c r="AT220" s="197" t="s">
        <v>152</v>
      </c>
      <c r="AU220" s="197" t="s">
        <v>84</v>
      </c>
      <c r="AV220" s="11" t="s">
        <v>82</v>
      </c>
      <c r="AW220" s="11" t="s">
        <v>35</v>
      </c>
      <c r="AX220" s="11" t="s">
        <v>74</v>
      </c>
      <c r="AY220" s="197" t="s">
        <v>140</v>
      </c>
    </row>
    <row r="221" spans="2:65" s="12" customFormat="1" ht="11.25">
      <c r="B221" s="198"/>
      <c r="C221" s="199"/>
      <c r="D221" s="185" t="s">
        <v>152</v>
      </c>
      <c r="E221" s="200" t="s">
        <v>28</v>
      </c>
      <c r="F221" s="201" t="s">
        <v>224</v>
      </c>
      <c r="G221" s="199"/>
      <c r="H221" s="202">
        <v>53.71</v>
      </c>
      <c r="I221" s="203"/>
      <c r="J221" s="199"/>
      <c r="K221" s="199"/>
      <c r="L221" s="204"/>
      <c r="M221" s="205"/>
      <c r="N221" s="206"/>
      <c r="O221" s="206"/>
      <c r="P221" s="206"/>
      <c r="Q221" s="206"/>
      <c r="R221" s="206"/>
      <c r="S221" s="206"/>
      <c r="T221" s="207"/>
      <c r="AT221" s="208" t="s">
        <v>152</v>
      </c>
      <c r="AU221" s="208" t="s">
        <v>84</v>
      </c>
      <c r="AV221" s="12" t="s">
        <v>84</v>
      </c>
      <c r="AW221" s="12" t="s">
        <v>35</v>
      </c>
      <c r="AX221" s="12" t="s">
        <v>74</v>
      </c>
      <c r="AY221" s="208" t="s">
        <v>140</v>
      </c>
    </row>
    <row r="222" spans="2:65" s="12" customFormat="1" ht="11.25">
      <c r="B222" s="198"/>
      <c r="C222" s="199"/>
      <c r="D222" s="185" t="s">
        <v>152</v>
      </c>
      <c r="E222" s="200" t="s">
        <v>28</v>
      </c>
      <c r="F222" s="201" t="s">
        <v>225</v>
      </c>
      <c r="G222" s="199"/>
      <c r="H222" s="202">
        <v>71.34</v>
      </c>
      <c r="I222" s="203"/>
      <c r="J222" s="199"/>
      <c r="K222" s="199"/>
      <c r="L222" s="204"/>
      <c r="M222" s="205"/>
      <c r="N222" s="206"/>
      <c r="O222" s="206"/>
      <c r="P222" s="206"/>
      <c r="Q222" s="206"/>
      <c r="R222" s="206"/>
      <c r="S222" s="206"/>
      <c r="T222" s="207"/>
      <c r="AT222" s="208" t="s">
        <v>152</v>
      </c>
      <c r="AU222" s="208" t="s">
        <v>84</v>
      </c>
      <c r="AV222" s="12" t="s">
        <v>84</v>
      </c>
      <c r="AW222" s="12" t="s">
        <v>35</v>
      </c>
      <c r="AX222" s="12" t="s">
        <v>74</v>
      </c>
      <c r="AY222" s="208" t="s">
        <v>140</v>
      </c>
    </row>
    <row r="223" spans="2:65" s="12" customFormat="1" ht="11.25">
      <c r="B223" s="198"/>
      <c r="C223" s="199"/>
      <c r="D223" s="185" t="s">
        <v>152</v>
      </c>
      <c r="E223" s="200" t="s">
        <v>28</v>
      </c>
      <c r="F223" s="201" t="s">
        <v>226</v>
      </c>
      <c r="G223" s="199"/>
      <c r="H223" s="202">
        <v>50.84</v>
      </c>
      <c r="I223" s="203"/>
      <c r="J223" s="199"/>
      <c r="K223" s="199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152</v>
      </c>
      <c r="AU223" s="208" t="s">
        <v>84</v>
      </c>
      <c r="AV223" s="12" t="s">
        <v>84</v>
      </c>
      <c r="AW223" s="12" t="s">
        <v>35</v>
      </c>
      <c r="AX223" s="12" t="s">
        <v>74</v>
      </c>
      <c r="AY223" s="208" t="s">
        <v>140</v>
      </c>
    </row>
    <row r="224" spans="2:65" s="12" customFormat="1" ht="11.25">
      <c r="B224" s="198"/>
      <c r="C224" s="199"/>
      <c r="D224" s="185" t="s">
        <v>152</v>
      </c>
      <c r="E224" s="200" t="s">
        <v>28</v>
      </c>
      <c r="F224" s="201" t="s">
        <v>227</v>
      </c>
      <c r="G224" s="199"/>
      <c r="H224" s="202">
        <v>-17.260000000000002</v>
      </c>
      <c r="I224" s="203"/>
      <c r="J224" s="199"/>
      <c r="K224" s="199"/>
      <c r="L224" s="204"/>
      <c r="M224" s="205"/>
      <c r="N224" s="206"/>
      <c r="O224" s="206"/>
      <c r="P224" s="206"/>
      <c r="Q224" s="206"/>
      <c r="R224" s="206"/>
      <c r="S224" s="206"/>
      <c r="T224" s="207"/>
      <c r="AT224" s="208" t="s">
        <v>152</v>
      </c>
      <c r="AU224" s="208" t="s">
        <v>84</v>
      </c>
      <c r="AV224" s="12" t="s">
        <v>84</v>
      </c>
      <c r="AW224" s="12" t="s">
        <v>35</v>
      </c>
      <c r="AX224" s="12" t="s">
        <v>74</v>
      </c>
      <c r="AY224" s="208" t="s">
        <v>140</v>
      </c>
    </row>
    <row r="225" spans="2:65" s="12" customFormat="1" ht="11.25">
      <c r="B225" s="198"/>
      <c r="C225" s="199"/>
      <c r="D225" s="185" t="s">
        <v>152</v>
      </c>
      <c r="E225" s="200" t="s">
        <v>28</v>
      </c>
      <c r="F225" s="201" t="s">
        <v>228</v>
      </c>
      <c r="G225" s="199"/>
      <c r="H225" s="202">
        <v>0.76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152</v>
      </c>
      <c r="AU225" s="208" t="s">
        <v>84</v>
      </c>
      <c r="AV225" s="12" t="s">
        <v>84</v>
      </c>
      <c r="AW225" s="12" t="s">
        <v>35</v>
      </c>
      <c r="AX225" s="12" t="s">
        <v>74</v>
      </c>
      <c r="AY225" s="208" t="s">
        <v>140</v>
      </c>
    </row>
    <row r="226" spans="2:65" s="11" customFormat="1" ht="11.25">
      <c r="B226" s="188"/>
      <c r="C226" s="189"/>
      <c r="D226" s="185" t="s">
        <v>152</v>
      </c>
      <c r="E226" s="190" t="s">
        <v>28</v>
      </c>
      <c r="F226" s="191" t="s">
        <v>276</v>
      </c>
      <c r="G226" s="189"/>
      <c r="H226" s="190" t="s">
        <v>28</v>
      </c>
      <c r="I226" s="192"/>
      <c r="J226" s="189"/>
      <c r="K226" s="189"/>
      <c r="L226" s="193"/>
      <c r="M226" s="194"/>
      <c r="N226" s="195"/>
      <c r="O226" s="195"/>
      <c r="P226" s="195"/>
      <c r="Q226" s="195"/>
      <c r="R226" s="195"/>
      <c r="S226" s="195"/>
      <c r="T226" s="196"/>
      <c r="AT226" s="197" t="s">
        <v>152</v>
      </c>
      <c r="AU226" s="197" t="s">
        <v>84</v>
      </c>
      <c r="AV226" s="11" t="s">
        <v>82</v>
      </c>
      <c r="AW226" s="11" t="s">
        <v>35</v>
      </c>
      <c r="AX226" s="11" t="s">
        <v>74</v>
      </c>
      <c r="AY226" s="197" t="s">
        <v>140</v>
      </c>
    </row>
    <row r="227" spans="2:65" s="12" customFormat="1" ht="11.25">
      <c r="B227" s="198"/>
      <c r="C227" s="199"/>
      <c r="D227" s="185" t="s">
        <v>152</v>
      </c>
      <c r="E227" s="200" t="s">
        <v>28</v>
      </c>
      <c r="F227" s="201" t="s">
        <v>277</v>
      </c>
      <c r="G227" s="199"/>
      <c r="H227" s="202">
        <v>-18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152</v>
      </c>
      <c r="AU227" s="208" t="s">
        <v>84</v>
      </c>
      <c r="AV227" s="12" t="s">
        <v>84</v>
      </c>
      <c r="AW227" s="12" t="s">
        <v>35</v>
      </c>
      <c r="AX227" s="12" t="s">
        <v>74</v>
      </c>
      <c r="AY227" s="208" t="s">
        <v>140</v>
      </c>
    </row>
    <row r="228" spans="2:65" s="11" customFormat="1" ht="11.25">
      <c r="B228" s="188"/>
      <c r="C228" s="189"/>
      <c r="D228" s="185" t="s">
        <v>152</v>
      </c>
      <c r="E228" s="190" t="s">
        <v>28</v>
      </c>
      <c r="F228" s="191" t="s">
        <v>291</v>
      </c>
      <c r="G228" s="189"/>
      <c r="H228" s="190" t="s">
        <v>28</v>
      </c>
      <c r="I228" s="192"/>
      <c r="J228" s="189"/>
      <c r="K228" s="189"/>
      <c r="L228" s="193"/>
      <c r="M228" s="194"/>
      <c r="N228" s="195"/>
      <c r="O228" s="195"/>
      <c r="P228" s="195"/>
      <c r="Q228" s="195"/>
      <c r="R228" s="195"/>
      <c r="S228" s="195"/>
      <c r="T228" s="196"/>
      <c r="AT228" s="197" t="s">
        <v>152</v>
      </c>
      <c r="AU228" s="197" t="s">
        <v>84</v>
      </c>
      <c r="AV228" s="11" t="s">
        <v>82</v>
      </c>
      <c r="AW228" s="11" t="s">
        <v>35</v>
      </c>
      <c r="AX228" s="11" t="s">
        <v>74</v>
      </c>
      <c r="AY228" s="197" t="s">
        <v>140</v>
      </c>
    </row>
    <row r="229" spans="2:65" s="12" customFormat="1" ht="11.25">
      <c r="B229" s="198"/>
      <c r="C229" s="199"/>
      <c r="D229" s="185" t="s">
        <v>152</v>
      </c>
      <c r="E229" s="200" t="s">
        <v>28</v>
      </c>
      <c r="F229" s="201" t="s">
        <v>292</v>
      </c>
      <c r="G229" s="199"/>
      <c r="H229" s="202">
        <v>11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152</v>
      </c>
      <c r="AU229" s="208" t="s">
        <v>84</v>
      </c>
      <c r="AV229" s="12" t="s">
        <v>84</v>
      </c>
      <c r="AW229" s="12" t="s">
        <v>35</v>
      </c>
      <c r="AX229" s="12" t="s">
        <v>74</v>
      </c>
      <c r="AY229" s="208" t="s">
        <v>140</v>
      </c>
    </row>
    <row r="230" spans="2:65" s="14" customFormat="1" ht="11.25">
      <c r="B230" s="220"/>
      <c r="C230" s="221"/>
      <c r="D230" s="185" t="s">
        <v>152</v>
      </c>
      <c r="E230" s="222" t="s">
        <v>28</v>
      </c>
      <c r="F230" s="223" t="s">
        <v>229</v>
      </c>
      <c r="G230" s="221"/>
      <c r="H230" s="224">
        <v>390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152</v>
      </c>
      <c r="AU230" s="230" t="s">
        <v>84</v>
      </c>
      <c r="AV230" s="14" t="s">
        <v>141</v>
      </c>
      <c r="AW230" s="14" t="s">
        <v>35</v>
      </c>
      <c r="AX230" s="14" t="s">
        <v>74</v>
      </c>
      <c r="AY230" s="230" t="s">
        <v>140</v>
      </c>
    </row>
    <row r="231" spans="2:65" s="11" customFormat="1" ht="11.25">
      <c r="B231" s="188"/>
      <c r="C231" s="189"/>
      <c r="D231" s="185" t="s">
        <v>152</v>
      </c>
      <c r="E231" s="190" t="s">
        <v>28</v>
      </c>
      <c r="F231" s="191" t="s">
        <v>293</v>
      </c>
      <c r="G231" s="189"/>
      <c r="H231" s="190" t="s">
        <v>28</v>
      </c>
      <c r="I231" s="192"/>
      <c r="J231" s="189"/>
      <c r="K231" s="189"/>
      <c r="L231" s="193"/>
      <c r="M231" s="194"/>
      <c r="N231" s="195"/>
      <c r="O231" s="195"/>
      <c r="P231" s="195"/>
      <c r="Q231" s="195"/>
      <c r="R231" s="195"/>
      <c r="S231" s="195"/>
      <c r="T231" s="196"/>
      <c r="AT231" s="197" t="s">
        <v>152</v>
      </c>
      <c r="AU231" s="197" t="s">
        <v>84</v>
      </c>
      <c r="AV231" s="11" t="s">
        <v>82</v>
      </c>
      <c r="AW231" s="11" t="s">
        <v>35</v>
      </c>
      <c r="AX231" s="11" t="s">
        <v>74</v>
      </c>
      <c r="AY231" s="197" t="s">
        <v>140</v>
      </c>
    </row>
    <row r="232" spans="2:65" s="12" customFormat="1" ht="11.25">
      <c r="B232" s="198"/>
      <c r="C232" s="199"/>
      <c r="D232" s="185" t="s">
        <v>152</v>
      </c>
      <c r="E232" s="200" t="s">
        <v>28</v>
      </c>
      <c r="F232" s="201" t="s">
        <v>294</v>
      </c>
      <c r="G232" s="199"/>
      <c r="H232" s="202">
        <v>195</v>
      </c>
      <c r="I232" s="203"/>
      <c r="J232" s="199"/>
      <c r="K232" s="199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152</v>
      </c>
      <c r="AU232" s="208" t="s">
        <v>84</v>
      </c>
      <c r="AV232" s="12" t="s">
        <v>84</v>
      </c>
      <c r="AW232" s="12" t="s">
        <v>35</v>
      </c>
      <c r="AX232" s="12" t="s">
        <v>74</v>
      </c>
      <c r="AY232" s="208" t="s">
        <v>140</v>
      </c>
    </row>
    <row r="233" spans="2:65" s="14" customFormat="1" ht="11.25">
      <c r="B233" s="220"/>
      <c r="C233" s="221"/>
      <c r="D233" s="185" t="s">
        <v>152</v>
      </c>
      <c r="E233" s="222" t="s">
        <v>28</v>
      </c>
      <c r="F233" s="223" t="s">
        <v>295</v>
      </c>
      <c r="G233" s="221"/>
      <c r="H233" s="224">
        <v>195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152</v>
      </c>
      <c r="AU233" s="230" t="s">
        <v>84</v>
      </c>
      <c r="AV233" s="14" t="s">
        <v>141</v>
      </c>
      <c r="AW233" s="14" t="s">
        <v>35</v>
      </c>
      <c r="AX233" s="14" t="s">
        <v>82</v>
      </c>
      <c r="AY233" s="230" t="s">
        <v>140</v>
      </c>
    </row>
    <row r="234" spans="2:65" s="1" customFormat="1" ht="16.5" customHeight="1">
      <c r="B234" s="33"/>
      <c r="C234" s="173" t="s">
        <v>296</v>
      </c>
      <c r="D234" s="173" t="s">
        <v>143</v>
      </c>
      <c r="E234" s="174" t="s">
        <v>297</v>
      </c>
      <c r="F234" s="175" t="s">
        <v>298</v>
      </c>
      <c r="G234" s="176" t="s">
        <v>165</v>
      </c>
      <c r="H234" s="177">
        <v>168</v>
      </c>
      <c r="I234" s="178"/>
      <c r="J234" s="179">
        <f>ROUND(I234*H234,2)</f>
        <v>0</v>
      </c>
      <c r="K234" s="175" t="s">
        <v>147</v>
      </c>
      <c r="L234" s="37"/>
      <c r="M234" s="180" t="s">
        <v>28</v>
      </c>
      <c r="N234" s="181" t="s">
        <v>45</v>
      </c>
      <c r="O234" s="59"/>
      <c r="P234" s="182">
        <f>O234*H234</f>
        <v>0</v>
      </c>
      <c r="Q234" s="182">
        <v>1.2999999999999999E-4</v>
      </c>
      <c r="R234" s="182">
        <f>Q234*H234</f>
        <v>2.1839999999999998E-2</v>
      </c>
      <c r="S234" s="182">
        <v>0</v>
      </c>
      <c r="T234" s="183">
        <f>S234*H234</f>
        <v>0</v>
      </c>
      <c r="AR234" s="16" t="s">
        <v>148</v>
      </c>
      <c r="AT234" s="16" t="s">
        <v>143</v>
      </c>
      <c r="AU234" s="16" t="s">
        <v>84</v>
      </c>
      <c r="AY234" s="16" t="s">
        <v>140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6" t="s">
        <v>82</v>
      </c>
      <c r="BK234" s="184">
        <f>ROUND(I234*H234,2)</f>
        <v>0</v>
      </c>
      <c r="BL234" s="16" t="s">
        <v>148</v>
      </c>
      <c r="BM234" s="16" t="s">
        <v>299</v>
      </c>
    </row>
    <row r="235" spans="2:65" s="1" customFormat="1" ht="11.25">
      <c r="B235" s="33"/>
      <c r="C235" s="34"/>
      <c r="D235" s="185" t="s">
        <v>150</v>
      </c>
      <c r="E235" s="34"/>
      <c r="F235" s="186" t="s">
        <v>300</v>
      </c>
      <c r="G235" s="34"/>
      <c r="H235" s="34"/>
      <c r="I235" s="102"/>
      <c r="J235" s="34"/>
      <c r="K235" s="34"/>
      <c r="L235" s="37"/>
      <c r="M235" s="187"/>
      <c r="N235" s="59"/>
      <c r="O235" s="59"/>
      <c r="P235" s="59"/>
      <c r="Q235" s="59"/>
      <c r="R235" s="59"/>
      <c r="S235" s="59"/>
      <c r="T235" s="60"/>
      <c r="AT235" s="16" t="s">
        <v>150</v>
      </c>
      <c r="AU235" s="16" t="s">
        <v>84</v>
      </c>
    </row>
    <row r="236" spans="2:65" s="11" customFormat="1" ht="11.25">
      <c r="B236" s="188"/>
      <c r="C236" s="189"/>
      <c r="D236" s="185" t="s">
        <v>152</v>
      </c>
      <c r="E236" s="190" t="s">
        <v>28</v>
      </c>
      <c r="F236" s="191" t="s">
        <v>301</v>
      </c>
      <c r="G236" s="189"/>
      <c r="H236" s="190" t="s">
        <v>28</v>
      </c>
      <c r="I236" s="192"/>
      <c r="J236" s="189"/>
      <c r="K236" s="189"/>
      <c r="L236" s="193"/>
      <c r="M236" s="194"/>
      <c r="N236" s="195"/>
      <c r="O236" s="195"/>
      <c r="P236" s="195"/>
      <c r="Q236" s="195"/>
      <c r="R236" s="195"/>
      <c r="S236" s="195"/>
      <c r="T236" s="196"/>
      <c r="AT236" s="197" t="s">
        <v>152</v>
      </c>
      <c r="AU236" s="197" t="s">
        <v>84</v>
      </c>
      <c r="AV236" s="11" t="s">
        <v>82</v>
      </c>
      <c r="AW236" s="11" t="s">
        <v>35</v>
      </c>
      <c r="AX236" s="11" t="s">
        <v>74</v>
      </c>
      <c r="AY236" s="197" t="s">
        <v>140</v>
      </c>
    </row>
    <row r="237" spans="2:65" s="12" customFormat="1" ht="11.25">
      <c r="B237" s="198"/>
      <c r="C237" s="199"/>
      <c r="D237" s="185" t="s">
        <v>152</v>
      </c>
      <c r="E237" s="200" t="s">
        <v>28</v>
      </c>
      <c r="F237" s="201" t="s">
        <v>302</v>
      </c>
      <c r="G237" s="199"/>
      <c r="H237" s="202">
        <v>164.06</v>
      </c>
      <c r="I237" s="203"/>
      <c r="J237" s="199"/>
      <c r="K237" s="199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152</v>
      </c>
      <c r="AU237" s="208" t="s">
        <v>84</v>
      </c>
      <c r="AV237" s="12" t="s">
        <v>84</v>
      </c>
      <c r="AW237" s="12" t="s">
        <v>35</v>
      </c>
      <c r="AX237" s="12" t="s">
        <v>74</v>
      </c>
      <c r="AY237" s="208" t="s">
        <v>140</v>
      </c>
    </row>
    <row r="238" spans="2:65" s="12" customFormat="1" ht="11.25">
      <c r="B238" s="198"/>
      <c r="C238" s="199"/>
      <c r="D238" s="185" t="s">
        <v>152</v>
      </c>
      <c r="E238" s="200" t="s">
        <v>28</v>
      </c>
      <c r="F238" s="201" t="s">
        <v>303</v>
      </c>
      <c r="G238" s="199"/>
      <c r="H238" s="202">
        <v>3.94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152</v>
      </c>
      <c r="AU238" s="208" t="s">
        <v>84</v>
      </c>
      <c r="AV238" s="12" t="s">
        <v>84</v>
      </c>
      <c r="AW238" s="12" t="s">
        <v>35</v>
      </c>
      <c r="AX238" s="12" t="s">
        <v>74</v>
      </c>
      <c r="AY238" s="208" t="s">
        <v>140</v>
      </c>
    </row>
    <row r="239" spans="2:65" s="13" customFormat="1" ht="11.25">
      <c r="B239" s="209"/>
      <c r="C239" s="210"/>
      <c r="D239" s="185" t="s">
        <v>152</v>
      </c>
      <c r="E239" s="211" t="s">
        <v>28</v>
      </c>
      <c r="F239" s="212" t="s">
        <v>171</v>
      </c>
      <c r="G239" s="210"/>
      <c r="H239" s="213">
        <v>168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152</v>
      </c>
      <c r="AU239" s="219" t="s">
        <v>84</v>
      </c>
      <c r="AV239" s="13" t="s">
        <v>148</v>
      </c>
      <c r="AW239" s="13" t="s">
        <v>35</v>
      </c>
      <c r="AX239" s="13" t="s">
        <v>82</v>
      </c>
      <c r="AY239" s="219" t="s">
        <v>140</v>
      </c>
    </row>
    <row r="240" spans="2:65" s="1" customFormat="1" ht="16.5" customHeight="1">
      <c r="B240" s="33"/>
      <c r="C240" s="173" t="s">
        <v>304</v>
      </c>
      <c r="D240" s="173" t="s">
        <v>143</v>
      </c>
      <c r="E240" s="174" t="s">
        <v>305</v>
      </c>
      <c r="F240" s="175" t="s">
        <v>306</v>
      </c>
      <c r="G240" s="176" t="s">
        <v>157</v>
      </c>
      <c r="H240" s="177">
        <v>8.5310000000000006</v>
      </c>
      <c r="I240" s="178"/>
      <c r="J240" s="179">
        <f>ROUND(I240*H240,2)</f>
        <v>0</v>
      </c>
      <c r="K240" s="175" t="s">
        <v>147</v>
      </c>
      <c r="L240" s="37"/>
      <c r="M240" s="180" t="s">
        <v>28</v>
      </c>
      <c r="N240" s="181" t="s">
        <v>45</v>
      </c>
      <c r="O240" s="59"/>
      <c r="P240" s="182">
        <f>O240*H240</f>
        <v>0</v>
      </c>
      <c r="Q240" s="182">
        <v>2.02</v>
      </c>
      <c r="R240" s="182">
        <f>Q240*H240</f>
        <v>17.232620000000001</v>
      </c>
      <c r="S240" s="182">
        <v>0</v>
      </c>
      <c r="T240" s="183">
        <f>S240*H240</f>
        <v>0</v>
      </c>
      <c r="AR240" s="16" t="s">
        <v>148</v>
      </c>
      <c r="AT240" s="16" t="s">
        <v>143</v>
      </c>
      <c r="AU240" s="16" t="s">
        <v>84</v>
      </c>
      <c r="AY240" s="16" t="s">
        <v>140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6" t="s">
        <v>82</v>
      </c>
      <c r="BK240" s="184">
        <f>ROUND(I240*H240,2)</f>
        <v>0</v>
      </c>
      <c r="BL240" s="16" t="s">
        <v>148</v>
      </c>
      <c r="BM240" s="16" t="s">
        <v>307</v>
      </c>
    </row>
    <row r="241" spans="2:65" s="1" customFormat="1" ht="11.25">
      <c r="B241" s="33"/>
      <c r="C241" s="34"/>
      <c r="D241" s="185" t="s">
        <v>150</v>
      </c>
      <c r="E241" s="34"/>
      <c r="F241" s="186" t="s">
        <v>308</v>
      </c>
      <c r="G241" s="34"/>
      <c r="H241" s="34"/>
      <c r="I241" s="102"/>
      <c r="J241" s="34"/>
      <c r="K241" s="34"/>
      <c r="L241" s="37"/>
      <c r="M241" s="187"/>
      <c r="N241" s="59"/>
      <c r="O241" s="59"/>
      <c r="P241" s="59"/>
      <c r="Q241" s="59"/>
      <c r="R241" s="59"/>
      <c r="S241" s="59"/>
      <c r="T241" s="60"/>
      <c r="AT241" s="16" t="s">
        <v>150</v>
      </c>
      <c r="AU241" s="16" t="s">
        <v>84</v>
      </c>
    </row>
    <row r="242" spans="2:65" s="11" customFormat="1" ht="11.25">
      <c r="B242" s="188"/>
      <c r="C242" s="189"/>
      <c r="D242" s="185" t="s">
        <v>152</v>
      </c>
      <c r="E242" s="190" t="s">
        <v>28</v>
      </c>
      <c r="F242" s="191" t="s">
        <v>301</v>
      </c>
      <c r="G242" s="189"/>
      <c r="H242" s="190" t="s">
        <v>28</v>
      </c>
      <c r="I242" s="192"/>
      <c r="J242" s="189"/>
      <c r="K242" s="189"/>
      <c r="L242" s="193"/>
      <c r="M242" s="194"/>
      <c r="N242" s="195"/>
      <c r="O242" s="195"/>
      <c r="P242" s="195"/>
      <c r="Q242" s="195"/>
      <c r="R242" s="195"/>
      <c r="S242" s="195"/>
      <c r="T242" s="196"/>
      <c r="AT242" s="197" t="s">
        <v>152</v>
      </c>
      <c r="AU242" s="197" t="s">
        <v>84</v>
      </c>
      <c r="AV242" s="11" t="s">
        <v>82</v>
      </c>
      <c r="AW242" s="11" t="s">
        <v>35</v>
      </c>
      <c r="AX242" s="11" t="s">
        <v>74</v>
      </c>
      <c r="AY242" s="197" t="s">
        <v>140</v>
      </c>
    </row>
    <row r="243" spans="2:65" s="12" customFormat="1" ht="11.25">
      <c r="B243" s="198"/>
      <c r="C243" s="199"/>
      <c r="D243" s="185" t="s">
        <v>152</v>
      </c>
      <c r="E243" s="200" t="s">
        <v>28</v>
      </c>
      <c r="F243" s="201" t="s">
        <v>309</v>
      </c>
      <c r="G243" s="199"/>
      <c r="H243" s="202">
        <v>8.2029999999999994</v>
      </c>
      <c r="I243" s="203"/>
      <c r="J243" s="199"/>
      <c r="K243" s="199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152</v>
      </c>
      <c r="AU243" s="208" t="s">
        <v>84</v>
      </c>
      <c r="AV243" s="12" t="s">
        <v>84</v>
      </c>
      <c r="AW243" s="12" t="s">
        <v>35</v>
      </c>
      <c r="AX243" s="12" t="s">
        <v>74</v>
      </c>
      <c r="AY243" s="208" t="s">
        <v>140</v>
      </c>
    </row>
    <row r="244" spans="2:65" s="12" customFormat="1" ht="11.25">
      <c r="B244" s="198"/>
      <c r="C244" s="199"/>
      <c r="D244" s="185" t="s">
        <v>152</v>
      </c>
      <c r="E244" s="200" t="s">
        <v>28</v>
      </c>
      <c r="F244" s="201" t="s">
        <v>310</v>
      </c>
      <c r="G244" s="199"/>
      <c r="H244" s="202">
        <v>0.32800000000000001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152</v>
      </c>
      <c r="AU244" s="208" t="s">
        <v>84</v>
      </c>
      <c r="AV244" s="12" t="s">
        <v>84</v>
      </c>
      <c r="AW244" s="12" t="s">
        <v>35</v>
      </c>
      <c r="AX244" s="12" t="s">
        <v>74</v>
      </c>
      <c r="AY244" s="208" t="s">
        <v>140</v>
      </c>
    </row>
    <row r="245" spans="2:65" s="13" customFormat="1" ht="11.25">
      <c r="B245" s="209"/>
      <c r="C245" s="210"/>
      <c r="D245" s="185" t="s">
        <v>152</v>
      </c>
      <c r="E245" s="211" t="s">
        <v>28</v>
      </c>
      <c r="F245" s="212" t="s">
        <v>171</v>
      </c>
      <c r="G245" s="210"/>
      <c r="H245" s="213">
        <v>8.5310000000000006</v>
      </c>
      <c r="I245" s="214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152</v>
      </c>
      <c r="AU245" s="219" t="s">
        <v>84</v>
      </c>
      <c r="AV245" s="13" t="s">
        <v>148</v>
      </c>
      <c r="AW245" s="13" t="s">
        <v>35</v>
      </c>
      <c r="AX245" s="13" t="s">
        <v>82</v>
      </c>
      <c r="AY245" s="219" t="s">
        <v>140</v>
      </c>
    </row>
    <row r="246" spans="2:65" s="1" customFormat="1" ht="16.5" customHeight="1">
      <c r="B246" s="33"/>
      <c r="C246" s="173" t="s">
        <v>311</v>
      </c>
      <c r="D246" s="173" t="s">
        <v>143</v>
      </c>
      <c r="E246" s="174" t="s">
        <v>312</v>
      </c>
      <c r="F246" s="175" t="s">
        <v>313</v>
      </c>
      <c r="G246" s="176" t="s">
        <v>314</v>
      </c>
      <c r="H246" s="177">
        <v>3</v>
      </c>
      <c r="I246" s="178"/>
      <c r="J246" s="179">
        <f>ROUND(I246*H246,2)</f>
        <v>0</v>
      </c>
      <c r="K246" s="175" t="s">
        <v>147</v>
      </c>
      <c r="L246" s="37"/>
      <c r="M246" s="180" t="s">
        <v>28</v>
      </c>
      <c r="N246" s="181" t="s">
        <v>45</v>
      </c>
      <c r="O246" s="59"/>
      <c r="P246" s="182">
        <f>O246*H246</f>
        <v>0</v>
      </c>
      <c r="Q246" s="182">
        <v>0.44169999999999998</v>
      </c>
      <c r="R246" s="182">
        <f>Q246*H246</f>
        <v>1.3250999999999999</v>
      </c>
      <c r="S246" s="182">
        <v>0</v>
      </c>
      <c r="T246" s="183">
        <f>S246*H246</f>
        <v>0</v>
      </c>
      <c r="AR246" s="16" t="s">
        <v>148</v>
      </c>
      <c r="AT246" s="16" t="s">
        <v>143</v>
      </c>
      <c r="AU246" s="16" t="s">
        <v>84</v>
      </c>
      <c r="AY246" s="16" t="s">
        <v>140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6" t="s">
        <v>82</v>
      </c>
      <c r="BK246" s="184">
        <f>ROUND(I246*H246,2)</f>
        <v>0</v>
      </c>
      <c r="BL246" s="16" t="s">
        <v>148</v>
      </c>
      <c r="BM246" s="16" t="s">
        <v>315</v>
      </c>
    </row>
    <row r="247" spans="2:65" s="1" customFormat="1" ht="19.5">
      <c r="B247" s="33"/>
      <c r="C247" s="34"/>
      <c r="D247" s="185" t="s">
        <v>150</v>
      </c>
      <c r="E247" s="34"/>
      <c r="F247" s="186" t="s">
        <v>316</v>
      </c>
      <c r="G247" s="34"/>
      <c r="H247" s="34"/>
      <c r="I247" s="102"/>
      <c r="J247" s="34"/>
      <c r="K247" s="34"/>
      <c r="L247" s="37"/>
      <c r="M247" s="187"/>
      <c r="N247" s="59"/>
      <c r="O247" s="59"/>
      <c r="P247" s="59"/>
      <c r="Q247" s="59"/>
      <c r="R247" s="59"/>
      <c r="S247" s="59"/>
      <c r="T247" s="60"/>
      <c r="AT247" s="16" t="s">
        <v>150</v>
      </c>
      <c r="AU247" s="16" t="s">
        <v>84</v>
      </c>
    </row>
    <row r="248" spans="2:65" s="11" customFormat="1" ht="11.25">
      <c r="B248" s="188"/>
      <c r="C248" s="189"/>
      <c r="D248" s="185" t="s">
        <v>152</v>
      </c>
      <c r="E248" s="190" t="s">
        <v>28</v>
      </c>
      <c r="F248" s="191" t="s">
        <v>317</v>
      </c>
      <c r="G248" s="189"/>
      <c r="H248" s="190" t="s">
        <v>28</v>
      </c>
      <c r="I248" s="192"/>
      <c r="J248" s="189"/>
      <c r="K248" s="189"/>
      <c r="L248" s="193"/>
      <c r="M248" s="194"/>
      <c r="N248" s="195"/>
      <c r="O248" s="195"/>
      <c r="P248" s="195"/>
      <c r="Q248" s="195"/>
      <c r="R248" s="195"/>
      <c r="S248" s="195"/>
      <c r="T248" s="196"/>
      <c r="AT248" s="197" t="s">
        <v>152</v>
      </c>
      <c r="AU248" s="197" t="s">
        <v>84</v>
      </c>
      <c r="AV248" s="11" t="s">
        <v>82</v>
      </c>
      <c r="AW248" s="11" t="s">
        <v>35</v>
      </c>
      <c r="AX248" s="11" t="s">
        <v>74</v>
      </c>
      <c r="AY248" s="197" t="s">
        <v>140</v>
      </c>
    </row>
    <row r="249" spans="2:65" s="12" customFormat="1" ht="11.25">
      <c r="B249" s="198"/>
      <c r="C249" s="199"/>
      <c r="D249" s="185" t="s">
        <v>152</v>
      </c>
      <c r="E249" s="200" t="s">
        <v>28</v>
      </c>
      <c r="F249" s="201" t="s">
        <v>82</v>
      </c>
      <c r="G249" s="199"/>
      <c r="H249" s="202">
        <v>1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152</v>
      </c>
      <c r="AU249" s="208" t="s">
        <v>84</v>
      </c>
      <c r="AV249" s="12" t="s">
        <v>84</v>
      </c>
      <c r="AW249" s="12" t="s">
        <v>35</v>
      </c>
      <c r="AX249" s="12" t="s">
        <v>74</v>
      </c>
      <c r="AY249" s="208" t="s">
        <v>140</v>
      </c>
    </row>
    <row r="250" spans="2:65" s="11" customFormat="1" ht="11.25">
      <c r="B250" s="188"/>
      <c r="C250" s="189"/>
      <c r="D250" s="185" t="s">
        <v>152</v>
      </c>
      <c r="E250" s="190" t="s">
        <v>28</v>
      </c>
      <c r="F250" s="191" t="s">
        <v>318</v>
      </c>
      <c r="G250" s="189"/>
      <c r="H250" s="190" t="s">
        <v>28</v>
      </c>
      <c r="I250" s="192"/>
      <c r="J250" s="189"/>
      <c r="K250" s="189"/>
      <c r="L250" s="193"/>
      <c r="M250" s="194"/>
      <c r="N250" s="195"/>
      <c r="O250" s="195"/>
      <c r="P250" s="195"/>
      <c r="Q250" s="195"/>
      <c r="R250" s="195"/>
      <c r="S250" s="195"/>
      <c r="T250" s="196"/>
      <c r="AT250" s="197" t="s">
        <v>152</v>
      </c>
      <c r="AU250" s="197" t="s">
        <v>84</v>
      </c>
      <c r="AV250" s="11" t="s">
        <v>82</v>
      </c>
      <c r="AW250" s="11" t="s">
        <v>35</v>
      </c>
      <c r="AX250" s="11" t="s">
        <v>74</v>
      </c>
      <c r="AY250" s="197" t="s">
        <v>140</v>
      </c>
    </row>
    <row r="251" spans="2:65" s="12" customFormat="1" ht="11.25">
      <c r="B251" s="198"/>
      <c r="C251" s="199"/>
      <c r="D251" s="185" t="s">
        <v>152</v>
      </c>
      <c r="E251" s="200" t="s">
        <v>28</v>
      </c>
      <c r="F251" s="201" t="s">
        <v>82</v>
      </c>
      <c r="G251" s="199"/>
      <c r="H251" s="202">
        <v>1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152</v>
      </c>
      <c r="AU251" s="208" t="s">
        <v>84</v>
      </c>
      <c r="AV251" s="12" t="s">
        <v>84</v>
      </c>
      <c r="AW251" s="12" t="s">
        <v>35</v>
      </c>
      <c r="AX251" s="12" t="s">
        <v>74</v>
      </c>
      <c r="AY251" s="208" t="s">
        <v>140</v>
      </c>
    </row>
    <row r="252" spans="2:65" s="11" customFormat="1" ht="11.25">
      <c r="B252" s="188"/>
      <c r="C252" s="189"/>
      <c r="D252" s="185" t="s">
        <v>152</v>
      </c>
      <c r="E252" s="190" t="s">
        <v>28</v>
      </c>
      <c r="F252" s="191" t="s">
        <v>319</v>
      </c>
      <c r="G252" s="189"/>
      <c r="H252" s="190" t="s">
        <v>28</v>
      </c>
      <c r="I252" s="192"/>
      <c r="J252" s="189"/>
      <c r="K252" s="189"/>
      <c r="L252" s="193"/>
      <c r="M252" s="194"/>
      <c r="N252" s="195"/>
      <c r="O252" s="195"/>
      <c r="P252" s="195"/>
      <c r="Q252" s="195"/>
      <c r="R252" s="195"/>
      <c r="S252" s="195"/>
      <c r="T252" s="196"/>
      <c r="AT252" s="197" t="s">
        <v>152</v>
      </c>
      <c r="AU252" s="197" t="s">
        <v>84</v>
      </c>
      <c r="AV252" s="11" t="s">
        <v>82</v>
      </c>
      <c r="AW252" s="11" t="s">
        <v>35</v>
      </c>
      <c r="AX252" s="11" t="s">
        <v>74</v>
      </c>
      <c r="AY252" s="197" t="s">
        <v>140</v>
      </c>
    </row>
    <row r="253" spans="2:65" s="12" customFormat="1" ht="11.25">
      <c r="B253" s="198"/>
      <c r="C253" s="199"/>
      <c r="D253" s="185" t="s">
        <v>152</v>
      </c>
      <c r="E253" s="200" t="s">
        <v>28</v>
      </c>
      <c r="F253" s="201" t="s">
        <v>82</v>
      </c>
      <c r="G253" s="199"/>
      <c r="H253" s="202">
        <v>1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152</v>
      </c>
      <c r="AU253" s="208" t="s">
        <v>84</v>
      </c>
      <c r="AV253" s="12" t="s">
        <v>84</v>
      </c>
      <c r="AW253" s="12" t="s">
        <v>35</v>
      </c>
      <c r="AX253" s="12" t="s">
        <v>74</v>
      </c>
      <c r="AY253" s="208" t="s">
        <v>140</v>
      </c>
    </row>
    <row r="254" spans="2:65" s="13" customFormat="1" ht="11.25">
      <c r="B254" s="209"/>
      <c r="C254" s="210"/>
      <c r="D254" s="185" t="s">
        <v>152</v>
      </c>
      <c r="E254" s="211" t="s">
        <v>28</v>
      </c>
      <c r="F254" s="212" t="s">
        <v>171</v>
      </c>
      <c r="G254" s="210"/>
      <c r="H254" s="213">
        <v>3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152</v>
      </c>
      <c r="AU254" s="219" t="s">
        <v>84</v>
      </c>
      <c r="AV254" s="13" t="s">
        <v>148</v>
      </c>
      <c r="AW254" s="13" t="s">
        <v>35</v>
      </c>
      <c r="AX254" s="13" t="s">
        <v>82</v>
      </c>
      <c r="AY254" s="219" t="s">
        <v>140</v>
      </c>
    </row>
    <row r="255" spans="2:65" s="11" customFormat="1" ht="11.25">
      <c r="B255" s="188"/>
      <c r="C255" s="189"/>
      <c r="D255" s="185" t="s">
        <v>152</v>
      </c>
      <c r="E255" s="190" t="s">
        <v>28</v>
      </c>
      <c r="F255" s="191" t="s">
        <v>320</v>
      </c>
      <c r="G255" s="189"/>
      <c r="H255" s="190" t="s">
        <v>28</v>
      </c>
      <c r="I255" s="192"/>
      <c r="J255" s="189"/>
      <c r="K255" s="189"/>
      <c r="L255" s="193"/>
      <c r="M255" s="194"/>
      <c r="N255" s="195"/>
      <c r="O255" s="195"/>
      <c r="P255" s="195"/>
      <c r="Q255" s="195"/>
      <c r="R255" s="195"/>
      <c r="S255" s="195"/>
      <c r="T255" s="196"/>
      <c r="AT255" s="197" t="s">
        <v>152</v>
      </c>
      <c r="AU255" s="197" t="s">
        <v>84</v>
      </c>
      <c r="AV255" s="11" t="s">
        <v>82</v>
      </c>
      <c r="AW255" s="11" t="s">
        <v>35</v>
      </c>
      <c r="AX255" s="11" t="s">
        <v>74</v>
      </c>
      <c r="AY255" s="197" t="s">
        <v>140</v>
      </c>
    </row>
    <row r="256" spans="2:65" s="11" customFormat="1" ht="11.25">
      <c r="B256" s="188"/>
      <c r="C256" s="189"/>
      <c r="D256" s="185" t="s">
        <v>152</v>
      </c>
      <c r="E256" s="190" t="s">
        <v>28</v>
      </c>
      <c r="F256" s="191" t="s">
        <v>321</v>
      </c>
      <c r="G256" s="189"/>
      <c r="H256" s="190" t="s">
        <v>28</v>
      </c>
      <c r="I256" s="192"/>
      <c r="J256" s="189"/>
      <c r="K256" s="189"/>
      <c r="L256" s="193"/>
      <c r="M256" s="194"/>
      <c r="N256" s="195"/>
      <c r="O256" s="195"/>
      <c r="P256" s="195"/>
      <c r="Q256" s="195"/>
      <c r="R256" s="195"/>
      <c r="S256" s="195"/>
      <c r="T256" s="196"/>
      <c r="AT256" s="197" t="s">
        <v>152</v>
      </c>
      <c r="AU256" s="197" t="s">
        <v>84</v>
      </c>
      <c r="AV256" s="11" t="s">
        <v>82</v>
      </c>
      <c r="AW256" s="11" t="s">
        <v>35</v>
      </c>
      <c r="AX256" s="11" t="s">
        <v>74</v>
      </c>
      <c r="AY256" s="197" t="s">
        <v>140</v>
      </c>
    </row>
    <row r="257" spans="2:65" s="11" customFormat="1" ht="11.25">
      <c r="B257" s="188"/>
      <c r="C257" s="189"/>
      <c r="D257" s="185" t="s">
        <v>152</v>
      </c>
      <c r="E257" s="190" t="s">
        <v>28</v>
      </c>
      <c r="F257" s="191" t="s">
        <v>322</v>
      </c>
      <c r="G257" s="189"/>
      <c r="H257" s="190" t="s">
        <v>28</v>
      </c>
      <c r="I257" s="192"/>
      <c r="J257" s="189"/>
      <c r="K257" s="189"/>
      <c r="L257" s="193"/>
      <c r="M257" s="194"/>
      <c r="N257" s="195"/>
      <c r="O257" s="195"/>
      <c r="P257" s="195"/>
      <c r="Q257" s="195"/>
      <c r="R257" s="195"/>
      <c r="S257" s="195"/>
      <c r="T257" s="196"/>
      <c r="AT257" s="197" t="s">
        <v>152</v>
      </c>
      <c r="AU257" s="197" t="s">
        <v>84</v>
      </c>
      <c r="AV257" s="11" t="s">
        <v>82</v>
      </c>
      <c r="AW257" s="11" t="s">
        <v>35</v>
      </c>
      <c r="AX257" s="11" t="s">
        <v>74</v>
      </c>
      <c r="AY257" s="197" t="s">
        <v>140</v>
      </c>
    </row>
    <row r="258" spans="2:65" s="1" customFormat="1" ht="16.5" customHeight="1">
      <c r="B258" s="33"/>
      <c r="C258" s="173" t="s">
        <v>7</v>
      </c>
      <c r="D258" s="173" t="s">
        <v>143</v>
      </c>
      <c r="E258" s="174" t="s">
        <v>323</v>
      </c>
      <c r="F258" s="175" t="s">
        <v>324</v>
      </c>
      <c r="G258" s="176" t="s">
        <v>314</v>
      </c>
      <c r="H258" s="177">
        <v>1</v>
      </c>
      <c r="I258" s="178"/>
      <c r="J258" s="179">
        <f>ROUND(I258*H258,2)</f>
        <v>0</v>
      </c>
      <c r="K258" s="175" t="s">
        <v>147</v>
      </c>
      <c r="L258" s="37"/>
      <c r="M258" s="180" t="s">
        <v>28</v>
      </c>
      <c r="N258" s="181" t="s">
        <v>45</v>
      </c>
      <c r="O258" s="59"/>
      <c r="P258" s="182">
        <f>O258*H258</f>
        <v>0</v>
      </c>
      <c r="Q258" s="182">
        <v>1.6979999999999999E-2</v>
      </c>
      <c r="R258" s="182">
        <f>Q258*H258</f>
        <v>1.6979999999999999E-2</v>
      </c>
      <c r="S258" s="182">
        <v>0</v>
      </c>
      <c r="T258" s="183">
        <f>S258*H258</f>
        <v>0</v>
      </c>
      <c r="AR258" s="16" t="s">
        <v>148</v>
      </c>
      <c r="AT258" s="16" t="s">
        <v>143</v>
      </c>
      <c r="AU258" s="16" t="s">
        <v>84</v>
      </c>
      <c r="AY258" s="16" t="s">
        <v>140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6" t="s">
        <v>82</v>
      </c>
      <c r="BK258" s="184">
        <f>ROUND(I258*H258,2)</f>
        <v>0</v>
      </c>
      <c r="BL258" s="16" t="s">
        <v>148</v>
      </c>
      <c r="BM258" s="16" t="s">
        <v>325</v>
      </c>
    </row>
    <row r="259" spans="2:65" s="1" customFormat="1" ht="19.5">
      <c r="B259" s="33"/>
      <c r="C259" s="34"/>
      <c r="D259" s="185" t="s">
        <v>150</v>
      </c>
      <c r="E259" s="34"/>
      <c r="F259" s="186" t="s">
        <v>326</v>
      </c>
      <c r="G259" s="34"/>
      <c r="H259" s="34"/>
      <c r="I259" s="102"/>
      <c r="J259" s="34"/>
      <c r="K259" s="34"/>
      <c r="L259" s="37"/>
      <c r="M259" s="187"/>
      <c r="N259" s="59"/>
      <c r="O259" s="59"/>
      <c r="P259" s="59"/>
      <c r="Q259" s="59"/>
      <c r="R259" s="59"/>
      <c r="S259" s="59"/>
      <c r="T259" s="60"/>
      <c r="AT259" s="16" t="s">
        <v>150</v>
      </c>
      <c r="AU259" s="16" t="s">
        <v>84</v>
      </c>
    </row>
    <row r="260" spans="2:65" s="11" customFormat="1" ht="11.25">
      <c r="B260" s="188"/>
      <c r="C260" s="189"/>
      <c r="D260" s="185" t="s">
        <v>152</v>
      </c>
      <c r="E260" s="190" t="s">
        <v>28</v>
      </c>
      <c r="F260" s="191" t="s">
        <v>327</v>
      </c>
      <c r="G260" s="189"/>
      <c r="H260" s="190" t="s">
        <v>28</v>
      </c>
      <c r="I260" s="192"/>
      <c r="J260" s="189"/>
      <c r="K260" s="189"/>
      <c r="L260" s="193"/>
      <c r="M260" s="194"/>
      <c r="N260" s="195"/>
      <c r="O260" s="195"/>
      <c r="P260" s="195"/>
      <c r="Q260" s="195"/>
      <c r="R260" s="195"/>
      <c r="S260" s="195"/>
      <c r="T260" s="196"/>
      <c r="AT260" s="197" t="s">
        <v>152</v>
      </c>
      <c r="AU260" s="197" t="s">
        <v>84</v>
      </c>
      <c r="AV260" s="11" t="s">
        <v>82</v>
      </c>
      <c r="AW260" s="11" t="s">
        <v>35</v>
      </c>
      <c r="AX260" s="11" t="s">
        <v>74</v>
      </c>
      <c r="AY260" s="197" t="s">
        <v>140</v>
      </c>
    </row>
    <row r="261" spans="2:65" s="12" customFormat="1" ht="11.25">
      <c r="B261" s="198"/>
      <c r="C261" s="199"/>
      <c r="D261" s="185" t="s">
        <v>152</v>
      </c>
      <c r="E261" s="200" t="s">
        <v>28</v>
      </c>
      <c r="F261" s="201" t="s">
        <v>82</v>
      </c>
      <c r="G261" s="199"/>
      <c r="H261" s="202">
        <v>1</v>
      </c>
      <c r="I261" s="203"/>
      <c r="J261" s="199"/>
      <c r="K261" s="199"/>
      <c r="L261" s="204"/>
      <c r="M261" s="205"/>
      <c r="N261" s="206"/>
      <c r="O261" s="206"/>
      <c r="P261" s="206"/>
      <c r="Q261" s="206"/>
      <c r="R261" s="206"/>
      <c r="S261" s="206"/>
      <c r="T261" s="207"/>
      <c r="AT261" s="208" t="s">
        <v>152</v>
      </c>
      <c r="AU261" s="208" t="s">
        <v>84</v>
      </c>
      <c r="AV261" s="12" t="s">
        <v>84</v>
      </c>
      <c r="AW261" s="12" t="s">
        <v>35</v>
      </c>
      <c r="AX261" s="12" t="s">
        <v>82</v>
      </c>
      <c r="AY261" s="208" t="s">
        <v>140</v>
      </c>
    </row>
    <row r="262" spans="2:65" s="1" customFormat="1" ht="16.5" customHeight="1">
      <c r="B262" s="33"/>
      <c r="C262" s="231" t="s">
        <v>328</v>
      </c>
      <c r="D262" s="231" t="s">
        <v>329</v>
      </c>
      <c r="E262" s="232" t="s">
        <v>330</v>
      </c>
      <c r="F262" s="233" t="s">
        <v>331</v>
      </c>
      <c r="G262" s="234" t="s">
        <v>314</v>
      </c>
      <c r="H262" s="235">
        <v>1</v>
      </c>
      <c r="I262" s="236"/>
      <c r="J262" s="237">
        <f>ROUND(I262*H262,2)</f>
        <v>0</v>
      </c>
      <c r="K262" s="233" t="s">
        <v>147</v>
      </c>
      <c r="L262" s="238"/>
      <c r="M262" s="239" t="s">
        <v>28</v>
      </c>
      <c r="N262" s="240" t="s">
        <v>45</v>
      </c>
      <c r="O262" s="59"/>
      <c r="P262" s="182">
        <f>O262*H262</f>
        <v>0</v>
      </c>
      <c r="Q262" s="182">
        <v>1.12E-2</v>
      </c>
      <c r="R262" s="182">
        <f>Q262*H262</f>
        <v>1.12E-2</v>
      </c>
      <c r="S262" s="182">
        <v>0</v>
      </c>
      <c r="T262" s="183">
        <f>S262*H262</f>
        <v>0</v>
      </c>
      <c r="AR262" s="16" t="s">
        <v>206</v>
      </c>
      <c r="AT262" s="16" t="s">
        <v>329</v>
      </c>
      <c r="AU262" s="16" t="s">
        <v>84</v>
      </c>
      <c r="AY262" s="16" t="s">
        <v>140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6" t="s">
        <v>82</v>
      </c>
      <c r="BK262" s="184">
        <f>ROUND(I262*H262,2)</f>
        <v>0</v>
      </c>
      <c r="BL262" s="16" t="s">
        <v>148</v>
      </c>
      <c r="BM262" s="16" t="s">
        <v>332</v>
      </c>
    </row>
    <row r="263" spans="2:65" s="1" customFormat="1" ht="11.25">
      <c r="B263" s="33"/>
      <c r="C263" s="34"/>
      <c r="D263" s="185" t="s">
        <v>150</v>
      </c>
      <c r="E263" s="34"/>
      <c r="F263" s="186" t="s">
        <v>331</v>
      </c>
      <c r="G263" s="34"/>
      <c r="H263" s="34"/>
      <c r="I263" s="102"/>
      <c r="J263" s="34"/>
      <c r="K263" s="34"/>
      <c r="L263" s="37"/>
      <c r="M263" s="187"/>
      <c r="N263" s="59"/>
      <c r="O263" s="59"/>
      <c r="P263" s="59"/>
      <c r="Q263" s="59"/>
      <c r="R263" s="59"/>
      <c r="S263" s="59"/>
      <c r="T263" s="60"/>
      <c r="AT263" s="16" t="s">
        <v>150</v>
      </c>
      <c r="AU263" s="16" t="s">
        <v>84</v>
      </c>
    </row>
    <row r="264" spans="2:65" s="11" customFormat="1" ht="11.25">
      <c r="B264" s="188"/>
      <c r="C264" s="189"/>
      <c r="D264" s="185" t="s">
        <v>152</v>
      </c>
      <c r="E264" s="190" t="s">
        <v>28</v>
      </c>
      <c r="F264" s="191" t="s">
        <v>333</v>
      </c>
      <c r="G264" s="189"/>
      <c r="H264" s="190" t="s">
        <v>28</v>
      </c>
      <c r="I264" s="192"/>
      <c r="J264" s="189"/>
      <c r="K264" s="189"/>
      <c r="L264" s="193"/>
      <c r="M264" s="194"/>
      <c r="N264" s="195"/>
      <c r="O264" s="195"/>
      <c r="P264" s="195"/>
      <c r="Q264" s="195"/>
      <c r="R264" s="195"/>
      <c r="S264" s="195"/>
      <c r="T264" s="196"/>
      <c r="AT264" s="197" t="s">
        <v>152</v>
      </c>
      <c r="AU264" s="197" t="s">
        <v>84</v>
      </c>
      <c r="AV264" s="11" t="s">
        <v>82</v>
      </c>
      <c r="AW264" s="11" t="s">
        <v>35</v>
      </c>
      <c r="AX264" s="11" t="s">
        <v>74</v>
      </c>
      <c r="AY264" s="197" t="s">
        <v>140</v>
      </c>
    </row>
    <row r="265" spans="2:65" s="12" customFormat="1" ht="11.25">
      <c r="B265" s="198"/>
      <c r="C265" s="199"/>
      <c r="D265" s="185" t="s">
        <v>152</v>
      </c>
      <c r="E265" s="200" t="s">
        <v>28</v>
      </c>
      <c r="F265" s="201" t="s">
        <v>82</v>
      </c>
      <c r="G265" s="199"/>
      <c r="H265" s="202">
        <v>1</v>
      </c>
      <c r="I265" s="203"/>
      <c r="J265" s="199"/>
      <c r="K265" s="199"/>
      <c r="L265" s="204"/>
      <c r="M265" s="205"/>
      <c r="N265" s="206"/>
      <c r="O265" s="206"/>
      <c r="P265" s="206"/>
      <c r="Q265" s="206"/>
      <c r="R265" s="206"/>
      <c r="S265" s="206"/>
      <c r="T265" s="207"/>
      <c r="AT265" s="208" t="s">
        <v>152</v>
      </c>
      <c r="AU265" s="208" t="s">
        <v>84</v>
      </c>
      <c r="AV265" s="12" t="s">
        <v>84</v>
      </c>
      <c r="AW265" s="12" t="s">
        <v>35</v>
      </c>
      <c r="AX265" s="12" t="s">
        <v>82</v>
      </c>
      <c r="AY265" s="208" t="s">
        <v>140</v>
      </c>
    </row>
    <row r="266" spans="2:65" s="10" customFormat="1" ht="22.9" customHeight="1">
      <c r="B266" s="157"/>
      <c r="C266" s="158"/>
      <c r="D266" s="159" t="s">
        <v>73</v>
      </c>
      <c r="E266" s="171" t="s">
        <v>213</v>
      </c>
      <c r="F266" s="171" t="s">
        <v>334</v>
      </c>
      <c r="G266" s="158"/>
      <c r="H266" s="158"/>
      <c r="I266" s="161"/>
      <c r="J266" s="172">
        <f>BK266</f>
        <v>0</v>
      </c>
      <c r="K266" s="158"/>
      <c r="L266" s="163"/>
      <c r="M266" s="164"/>
      <c r="N266" s="165"/>
      <c r="O266" s="165"/>
      <c r="P266" s="166">
        <f>SUM(P267:P289)</f>
        <v>0</v>
      </c>
      <c r="Q266" s="165"/>
      <c r="R266" s="166">
        <f>SUM(R267:R289)</f>
        <v>2.4640000000000002E-2</v>
      </c>
      <c r="S266" s="165"/>
      <c r="T266" s="167">
        <f>SUM(T267:T289)</f>
        <v>0</v>
      </c>
      <c r="AR266" s="168" t="s">
        <v>82</v>
      </c>
      <c r="AT266" s="169" t="s">
        <v>73</v>
      </c>
      <c r="AU266" s="169" t="s">
        <v>82</v>
      </c>
      <c r="AY266" s="168" t="s">
        <v>140</v>
      </c>
      <c r="BK266" s="170">
        <f>SUM(BK267:BK289)</f>
        <v>0</v>
      </c>
    </row>
    <row r="267" spans="2:65" s="1" customFormat="1" ht="16.5" customHeight="1">
      <c r="B267" s="33"/>
      <c r="C267" s="173" t="s">
        <v>335</v>
      </c>
      <c r="D267" s="173" t="s">
        <v>143</v>
      </c>
      <c r="E267" s="174" t="s">
        <v>336</v>
      </c>
      <c r="F267" s="175" t="s">
        <v>337</v>
      </c>
      <c r="G267" s="176" t="s">
        <v>165</v>
      </c>
      <c r="H267" s="177">
        <v>80</v>
      </c>
      <c r="I267" s="178"/>
      <c r="J267" s="179">
        <f>ROUND(I267*H267,2)</f>
        <v>0</v>
      </c>
      <c r="K267" s="175" t="s">
        <v>147</v>
      </c>
      <c r="L267" s="37"/>
      <c r="M267" s="180" t="s">
        <v>28</v>
      </c>
      <c r="N267" s="181" t="s">
        <v>45</v>
      </c>
      <c r="O267" s="59"/>
      <c r="P267" s="182">
        <f>O267*H267</f>
        <v>0</v>
      </c>
      <c r="Q267" s="182">
        <v>2.1000000000000001E-4</v>
      </c>
      <c r="R267" s="182">
        <f>Q267*H267</f>
        <v>1.6800000000000002E-2</v>
      </c>
      <c r="S267" s="182">
        <v>0</v>
      </c>
      <c r="T267" s="183">
        <f>S267*H267</f>
        <v>0</v>
      </c>
      <c r="AR267" s="16" t="s">
        <v>148</v>
      </c>
      <c r="AT267" s="16" t="s">
        <v>143</v>
      </c>
      <c r="AU267" s="16" t="s">
        <v>84</v>
      </c>
      <c r="AY267" s="16" t="s">
        <v>140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6" t="s">
        <v>82</v>
      </c>
      <c r="BK267" s="184">
        <f>ROUND(I267*H267,2)</f>
        <v>0</v>
      </c>
      <c r="BL267" s="16" t="s">
        <v>148</v>
      </c>
      <c r="BM267" s="16" t="s">
        <v>338</v>
      </c>
    </row>
    <row r="268" spans="2:65" s="1" customFormat="1" ht="11.25">
      <c r="B268" s="33"/>
      <c r="C268" s="34"/>
      <c r="D268" s="185" t="s">
        <v>150</v>
      </c>
      <c r="E268" s="34"/>
      <c r="F268" s="186" t="s">
        <v>339</v>
      </c>
      <c r="G268" s="34"/>
      <c r="H268" s="34"/>
      <c r="I268" s="102"/>
      <c r="J268" s="34"/>
      <c r="K268" s="34"/>
      <c r="L268" s="37"/>
      <c r="M268" s="187"/>
      <c r="N268" s="59"/>
      <c r="O268" s="59"/>
      <c r="P268" s="59"/>
      <c r="Q268" s="59"/>
      <c r="R268" s="59"/>
      <c r="S268" s="59"/>
      <c r="T268" s="60"/>
      <c r="AT268" s="16" t="s">
        <v>150</v>
      </c>
      <c r="AU268" s="16" t="s">
        <v>84</v>
      </c>
    </row>
    <row r="269" spans="2:65" s="11" customFormat="1" ht="11.25">
      <c r="B269" s="188"/>
      <c r="C269" s="189"/>
      <c r="D269" s="185" t="s">
        <v>152</v>
      </c>
      <c r="E269" s="190" t="s">
        <v>28</v>
      </c>
      <c r="F269" s="191" t="s">
        <v>340</v>
      </c>
      <c r="G269" s="189"/>
      <c r="H269" s="190" t="s">
        <v>28</v>
      </c>
      <c r="I269" s="192"/>
      <c r="J269" s="189"/>
      <c r="K269" s="189"/>
      <c r="L269" s="193"/>
      <c r="M269" s="194"/>
      <c r="N269" s="195"/>
      <c r="O269" s="195"/>
      <c r="P269" s="195"/>
      <c r="Q269" s="195"/>
      <c r="R269" s="195"/>
      <c r="S269" s="195"/>
      <c r="T269" s="196"/>
      <c r="AT269" s="197" t="s">
        <v>152</v>
      </c>
      <c r="AU269" s="197" t="s">
        <v>84</v>
      </c>
      <c r="AV269" s="11" t="s">
        <v>82</v>
      </c>
      <c r="AW269" s="11" t="s">
        <v>35</v>
      </c>
      <c r="AX269" s="11" t="s">
        <v>74</v>
      </c>
      <c r="AY269" s="197" t="s">
        <v>140</v>
      </c>
    </row>
    <row r="270" spans="2:65" s="12" customFormat="1" ht="11.25">
      <c r="B270" s="198"/>
      <c r="C270" s="199"/>
      <c r="D270" s="185" t="s">
        <v>152</v>
      </c>
      <c r="E270" s="200" t="s">
        <v>28</v>
      </c>
      <c r="F270" s="201" t="s">
        <v>341</v>
      </c>
      <c r="G270" s="199"/>
      <c r="H270" s="202">
        <v>80</v>
      </c>
      <c r="I270" s="203"/>
      <c r="J270" s="199"/>
      <c r="K270" s="199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152</v>
      </c>
      <c r="AU270" s="208" t="s">
        <v>84</v>
      </c>
      <c r="AV270" s="12" t="s">
        <v>84</v>
      </c>
      <c r="AW270" s="12" t="s">
        <v>35</v>
      </c>
      <c r="AX270" s="12" t="s">
        <v>82</v>
      </c>
      <c r="AY270" s="208" t="s">
        <v>140</v>
      </c>
    </row>
    <row r="271" spans="2:65" s="1" customFormat="1" ht="16.5" customHeight="1">
      <c r="B271" s="33"/>
      <c r="C271" s="173" t="s">
        <v>342</v>
      </c>
      <c r="D271" s="173" t="s">
        <v>143</v>
      </c>
      <c r="E271" s="174" t="s">
        <v>343</v>
      </c>
      <c r="F271" s="175" t="s">
        <v>344</v>
      </c>
      <c r="G271" s="176" t="s">
        <v>165</v>
      </c>
      <c r="H271" s="177">
        <v>196</v>
      </c>
      <c r="I271" s="178"/>
      <c r="J271" s="179">
        <f>ROUND(I271*H271,2)</f>
        <v>0</v>
      </c>
      <c r="K271" s="175" t="s">
        <v>147</v>
      </c>
      <c r="L271" s="37"/>
      <c r="M271" s="180" t="s">
        <v>28</v>
      </c>
      <c r="N271" s="181" t="s">
        <v>45</v>
      </c>
      <c r="O271" s="59"/>
      <c r="P271" s="182">
        <f>O271*H271</f>
        <v>0</v>
      </c>
      <c r="Q271" s="182">
        <v>4.0000000000000003E-5</v>
      </c>
      <c r="R271" s="182">
        <f>Q271*H271</f>
        <v>7.8400000000000015E-3</v>
      </c>
      <c r="S271" s="182">
        <v>0</v>
      </c>
      <c r="T271" s="183">
        <f>S271*H271</f>
        <v>0</v>
      </c>
      <c r="AR271" s="16" t="s">
        <v>148</v>
      </c>
      <c r="AT271" s="16" t="s">
        <v>143</v>
      </c>
      <c r="AU271" s="16" t="s">
        <v>84</v>
      </c>
      <c r="AY271" s="16" t="s">
        <v>140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6" t="s">
        <v>82</v>
      </c>
      <c r="BK271" s="184">
        <f>ROUND(I271*H271,2)</f>
        <v>0</v>
      </c>
      <c r="BL271" s="16" t="s">
        <v>148</v>
      </c>
      <c r="BM271" s="16" t="s">
        <v>345</v>
      </c>
    </row>
    <row r="272" spans="2:65" s="1" customFormat="1" ht="11.25">
      <c r="B272" s="33"/>
      <c r="C272" s="34"/>
      <c r="D272" s="185" t="s">
        <v>150</v>
      </c>
      <c r="E272" s="34"/>
      <c r="F272" s="186" t="s">
        <v>346</v>
      </c>
      <c r="G272" s="34"/>
      <c r="H272" s="34"/>
      <c r="I272" s="102"/>
      <c r="J272" s="34"/>
      <c r="K272" s="34"/>
      <c r="L272" s="37"/>
      <c r="M272" s="187"/>
      <c r="N272" s="59"/>
      <c r="O272" s="59"/>
      <c r="P272" s="59"/>
      <c r="Q272" s="59"/>
      <c r="R272" s="59"/>
      <c r="S272" s="59"/>
      <c r="T272" s="60"/>
      <c r="AT272" s="16" t="s">
        <v>150</v>
      </c>
      <c r="AU272" s="16" t="s">
        <v>84</v>
      </c>
    </row>
    <row r="273" spans="2:65" s="12" customFormat="1" ht="11.25">
      <c r="B273" s="198"/>
      <c r="C273" s="199"/>
      <c r="D273" s="185" t="s">
        <v>152</v>
      </c>
      <c r="E273" s="200" t="s">
        <v>28</v>
      </c>
      <c r="F273" s="201" t="s">
        <v>347</v>
      </c>
      <c r="G273" s="199"/>
      <c r="H273" s="202">
        <v>186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152</v>
      </c>
      <c r="AU273" s="208" t="s">
        <v>84</v>
      </c>
      <c r="AV273" s="12" t="s">
        <v>84</v>
      </c>
      <c r="AW273" s="12" t="s">
        <v>35</v>
      </c>
      <c r="AX273" s="12" t="s">
        <v>74</v>
      </c>
      <c r="AY273" s="208" t="s">
        <v>140</v>
      </c>
    </row>
    <row r="274" spans="2:65" s="11" customFormat="1" ht="11.25">
      <c r="B274" s="188"/>
      <c r="C274" s="189"/>
      <c r="D274" s="185" t="s">
        <v>152</v>
      </c>
      <c r="E274" s="190" t="s">
        <v>28</v>
      </c>
      <c r="F274" s="191" t="s">
        <v>348</v>
      </c>
      <c r="G274" s="189"/>
      <c r="H274" s="190" t="s">
        <v>28</v>
      </c>
      <c r="I274" s="192"/>
      <c r="J274" s="189"/>
      <c r="K274" s="189"/>
      <c r="L274" s="193"/>
      <c r="M274" s="194"/>
      <c r="N274" s="195"/>
      <c r="O274" s="195"/>
      <c r="P274" s="195"/>
      <c r="Q274" s="195"/>
      <c r="R274" s="195"/>
      <c r="S274" s="195"/>
      <c r="T274" s="196"/>
      <c r="AT274" s="197" t="s">
        <v>152</v>
      </c>
      <c r="AU274" s="197" t="s">
        <v>84</v>
      </c>
      <c r="AV274" s="11" t="s">
        <v>82</v>
      </c>
      <c r="AW274" s="11" t="s">
        <v>35</v>
      </c>
      <c r="AX274" s="11" t="s">
        <v>74</v>
      </c>
      <c r="AY274" s="197" t="s">
        <v>140</v>
      </c>
    </row>
    <row r="275" spans="2:65" s="12" customFormat="1" ht="11.25">
      <c r="B275" s="198"/>
      <c r="C275" s="199"/>
      <c r="D275" s="185" t="s">
        <v>152</v>
      </c>
      <c r="E275" s="200" t="s">
        <v>28</v>
      </c>
      <c r="F275" s="201" t="s">
        <v>349</v>
      </c>
      <c r="G275" s="199"/>
      <c r="H275" s="202">
        <v>10</v>
      </c>
      <c r="I275" s="203"/>
      <c r="J275" s="199"/>
      <c r="K275" s="199"/>
      <c r="L275" s="204"/>
      <c r="M275" s="205"/>
      <c r="N275" s="206"/>
      <c r="O275" s="206"/>
      <c r="P275" s="206"/>
      <c r="Q275" s="206"/>
      <c r="R275" s="206"/>
      <c r="S275" s="206"/>
      <c r="T275" s="207"/>
      <c r="AT275" s="208" t="s">
        <v>152</v>
      </c>
      <c r="AU275" s="208" t="s">
        <v>84</v>
      </c>
      <c r="AV275" s="12" t="s">
        <v>84</v>
      </c>
      <c r="AW275" s="12" t="s">
        <v>35</v>
      </c>
      <c r="AX275" s="12" t="s">
        <v>74</v>
      </c>
      <c r="AY275" s="208" t="s">
        <v>140</v>
      </c>
    </row>
    <row r="276" spans="2:65" s="13" customFormat="1" ht="11.25">
      <c r="B276" s="209"/>
      <c r="C276" s="210"/>
      <c r="D276" s="185" t="s">
        <v>152</v>
      </c>
      <c r="E276" s="211" t="s">
        <v>28</v>
      </c>
      <c r="F276" s="212" t="s">
        <v>171</v>
      </c>
      <c r="G276" s="210"/>
      <c r="H276" s="213">
        <v>196</v>
      </c>
      <c r="I276" s="214"/>
      <c r="J276" s="210"/>
      <c r="K276" s="210"/>
      <c r="L276" s="215"/>
      <c r="M276" s="216"/>
      <c r="N276" s="217"/>
      <c r="O276" s="217"/>
      <c r="P276" s="217"/>
      <c r="Q276" s="217"/>
      <c r="R276" s="217"/>
      <c r="S276" s="217"/>
      <c r="T276" s="218"/>
      <c r="AT276" s="219" t="s">
        <v>152</v>
      </c>
      <c r="AU276" s="219" t="s">
        <v>84</v>
      </c>
      <c r="AV276" s="13" t="s">
        <v>148</v>
      </c>
      <c r="AW276" s="13" t="s">
        <v>35</v>
      </c>
      <c r="AX276" s="13" t="s">
        <v>82</v>
      </c>
      <c r="AY276" s="219" t="s">
        <v>140</v>
      </c>
    </row>
    <row r="277" spans="2:65" s="1" customFormat="1" ht="16.5" customHeight="1">
      <c r="B277" s="33"/>
      <c r="C277" s="173" t="s">
        <v>350</v>
      </c>
      <c r="D277" s="173" t="s">
        <v>143</v>
      </c>
      <c r="E277" s="174" t="s">
        <v>351</v>
      </c>
      <c r="F277" s="175" t="s">
        <v>352</v>
      </c>
      <c r="G277" s="176" t="s">
        <v>165</v>
      </c>
      <c r="H277" s="177">
        <v>123</v>
      </c>
      <c r="I277" s="178"/>
      <c r="J277" s="179">
        <f>ROUND(I277*H277,2)</f>
        <v>0</v>
      </c>
      <c r="K277" s="175" t="s">
        <v>28</v>
      </c>
      <c r="L277" s="37"/>
      <c r="M277" s="180" t="s">
        <v>28</v>
      </c>
      <c r="N277" s="181" t="s">
        <v>45</v>
      </c>
      <c r="O277" s="59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AR277" s="16" t="s">
        <v>148</v>
      </c>
      <c r="AT277" s="16" t="s">
        <v>143</v>
      </c>
      <c r="AU277" s="16" t="s">
        <v>84</v>
      </c>
      <c r="AY277" s="16" t="s">
        <v>140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6" t="s">
        <v>82</v>
      </c>
      <c r="BK277" s="184">
        <f>ROUND(I277*H277,2)</f>
        <v>0</v>
      </c>
      <c r="BL277" s="16" t="s">
        <v>148</v>
      </c>
      <c r="BM277" s="16" t="s">
        <v>353</v>
      </c>
    </row>
    <row r="278" spans="2:65" s="1" customFormat="1" ht="11.25">
      <c r="B278" s="33"/>
      <c r="C278" s="34"/>
      <c r="D278" s="185" t="s">
        <v>150</v>
      </c>
      <c r="E278" s="34"/>
      <c r="F278" s="186" t="s">
        <v>352</v>
      </c>
      <c r="G278" s="34"/>
      <c r="H278" s="34"/>
      <c r="I278" s="102"/>
      <c r="J278" s="34"/>
      <c r="K278" s="34"/>
      <c r="L278" s="37"/>
      <c r="M278" s="187"/>
      <c r="N278" s="59"/>
      <c r="O278" s="59"/>
      <c r="P278" s="59"/>
      <c r="Q278" s="59"/>
      <c r="R278" s="59"/>
      <c r="S278" s="59"/>
      <c r="T278" s="60"/>
      <c r="AT278" s="16" t="s">
        <v>150</v>
      </c>
      <c r="AU278" s="16" t="s">
        <v>84</v>
      </c>
    </row>
    <row r="279" spans="2:65" s="12" customFormat="1" ht="11.25">
      <c r="B279" s="198"/>
      <c r="C279" s="199"/>
      <c r="D279" s="185" t="s">
        <v>152</v>
      </c>
      <c r="E279" s="200" t="s">
        <v>28</v>
      </c>
      <c r="F279" s="201" t="s">
        <v>354</v>
      </c>
      <c r="G279" s="199"/>
      <c r="H279" s="202">
        <v>123</v>
      </c>
      <c r="I279" s="203"/>
      <c r="J279" s="199"/>
      <c r="K279" s="199"/>
      <c r="L279" s="204"/>
      <c r="M279" s="205"/>
      <c r="N279" s="206"/>
      <c r="O279" s="206"/>
      <c r="P279" s="206"/>
      <c r="Q279" s="206"/>
      <c r="R279" s="206"/>
      <c r="S279" s="206"/>
      <c r="T279" s="207"/>
      <c r="AT279" s="208" t="s">
        <v>152</v>
      </c>
      <c r="AU279" s="208" t="s">
        <v>84</v>
      </c>
      <c r="AV279" s="12" t="s">
        <v>84</v>
      </c>
      <c r="AW279" s="12" t="s">
        <v>35</v>
      </c>
      <c r="AX279" s="12" t="s">
        <v>82</v>
      </c>
      <c r="AY279" s="208" t="s">
        <v>140</v>
      </c>
    </row>
    <row r="280" spans="2:65" s="1" customFormat="1" ht="16.5" customHeight="1">
      <c r="B280" s="33"/>
      <c r="C280" s="173" t="s">
        <v>355</v>
      </c>
      <c r="D280" s="173" t="s">
        <v>143</v>
      </c>
      <c r="E280" s="174" t="s">
        <v>356</v>
      </c>
      <c r="F280" s="175" t="s">
        <v>357</v>
      </c>
      <c r="G280" s="176" t="s">
        <v>314</v>
      </c>
      <c r="H280" s="177">
        <v>6</v>
      </c>
      <c r="I280" s="178"/>
      <c r="J280" s="179">
        <f>ROUND(I280*H280,2)</f>
        <v>0</v>
      </c>
      <c r="K280" s="175" t="s">
        <v>28</v>
      </c>
      <c r="L280" s="37"/>
      <c r="M280" s="180" t="s">
        <v>28</v>
      </c>
      <c r="N280" s="181" t="s">
        <v>45</v>
      </c>
      <c r="O280" s="59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AR280" s="16" t="s">
        <v>148</v>
      </c>
      <c r="AT280" s="16" t="s">
        <v>143</v>
      </c>
      <c r="AU280" s="16" t="s">
        <v>84</v>
      </c>
      <c r="AY280" s="16" t="s">
        <v>140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6" t="s">
        <v>82</v>
      </c>
      <c r="BK280" s="184">
        <f>ROUND(I280*H280,2)</f>
        <v>0</v>
      </c>
      <c r="BL280" s="16" t="s">
        <v>148</v>
      </c>
      <c r="BM280" s="16" t="s">
        <v>358</v>
      </c>
    </row>
    <row r="281" spans="2:65" s="1" customFormat="1" ht="11.25">
      <c r="B281" s="33"/>
      <c r="C281" s="34"/>
      <c r="D281" s="185" t="s">
        <v>150</v>
      </c>
      <c r="E281" s="34"/>
      <c r="F281" s="186" t="s">
        <v>357</v>
      </c>
      <c r="G281" s="34"/>
      <c r="H281" s="34"/>
      <c r="I281" s="102"/>
      <c r="J281" s="34"/>
      <c r="K281" s="34"/>
      <c r="L281" s="37"/>
      <c r="M281" s="187"/>
      <c r="N281" s="59"/>
      <c r="O281" s="59"/>
      <c r="P281" s="59"/>
      <c r="Q281" s="59"/>
      <c r="R281" s="59"/>
      <c r="S281" s="59"/>
      <c r="T281" s="60"/>
      <c r="AT281" s="16" t="s">
        <v>150</v>
      </c>
      <c r="AU281" s="16" t="s">
        <v>84</v>
      </c>
    </row>
    <row r="282" spans="2:65" s="1" customFormat="1" ht="16.5" customHeight="1">
      <c r="B282" s="33"/>
      <c r="C282" s="173" t="s">
        <v>359</v>
      </c>
      <c r="D282" s="173" t="s">
        <v>143</v>
      </c>
      <c r="E282" s="174" t="s">
        <v>360</v>
      </c>
      <c r="F282" s="175" t="s">
        <v>361</v>
      </c>
      <c r="G282" s="176" t="s">
        <v>314</v>
      </c>
      <c r="H282" s="177">
        <v>15</v>
      </c>
      <c r="I282" s="178"/>
      <c r="J282" s="179">
        <f>ROUND(I282*H282,2)</f>
        <v>0</v>
      </c>
      <c r="K282" s="175" t="s">
        <v>28</v>
      </c>
      <c r="L282" s="37"/>
      <c r="M282" s="180" t="s">
        <v>28</v>
      </c>
      <c r="N282" s="181" t="s">
        <v>45</v>
      </c>
      <c r="O282" s="59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AR282" s="16" t="s">
        <v>148</v>
      </c>
      <c r="AT282" s="16" t="s">
        <v>143</v>
      </c>
      <c r="AU282" s="16" t="s">
        <v>84</v>
      </c>
      <c r="AY282" s="16" t="s">
        <v>140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6" t="s">
        <v>82</v>
      </c>
      <c r="BK282" s="184">
        <f>ROUND(I282*H282,2)</f>
        <v>0</v>
      </c>
      <c r="BL282" s="16" t="s">
        <v>148</v>
      </c>
      <c r="BM282" s="16" t="s">
        <v>362</v>
      </c>
    </row>
    <row r="283" spans="2:65" s="1" customFormat="1" ht="11.25">
      <c r="B283" s="33"/>
      <c r="C283" s="34"/>
      <c r="D283" s="185" t="s">
        <v>150</v>
      </c>
      <c r="E283" s="34"/>
      <c r="F283" s="186" t="s">
        <v>361</v>
      </c>
      <c r="G283" s="34"/>
      <c r="H283" s="34"/>
      <c r="I283" s="102"/>
      <c r="J283" s="34"/>
      <c r="K283" s="34"/>
      <c r="L283" s="37"/>
      <c r="M283" s="187"/>
      <c r="N283" s="59"/>
      <c r="O283" s="59"/>
      <c r="P283" s="59"/>
      <c r="Q283" s="59"/>
      <c r="R283" s="59"/>
      <c r="S283" s="59"/>
      <c r="T283" s="60"/>
      <c r="AT283" s="16" t="s">
        <v>150</v>
      </c>
      <c r="AU283" s="16" t="s">
        <v>84</v>
      </c>
    </row>
    <row r="284" spans="2:65" s="11" customFormat="1" ht="11.25">
      <c r="B284" s="188"/>
      <c r="C284" s="189"/>
      <c r="D284" s="185" t="s">
        <v>152</v>
      </c>
      <c r="E284" s="190" t="s">
        <v>28</v>
      </c>
      <c r="F284" s="191" t="s">
        <v>363</v>
      </c>
      <c r="G284" s="189"/>
      <c r="H284" s="190" t="s">
        <v>28</v>
      </c>
      <c r="I284" s="192"/>
      <c r="J284" s="189"/>
      <c r="K284" s="189"/>
      <c r="L284" s="193"/>
      <c r="M284" s="194"/>
      <c r="N284" s="195"/>
      <c r="O284" s="195"/>
      <c r="P284" s="195"/>
      <c r="Q284" s="195"/>
      <c r="R284" s="195"/>
      <c r="S284" s="195"/>
      <c r="T284" s="196"/>
      <c r="AT284" s="197" t="s">
        <v>152</v>
      </c>
      <c r="AU284" s="197" t="s">
        <v>84</v>
      </c>
      <c r="AV284" s="11" t="s">
        <v>82</v>
      </c>
      <c r="AW284" s="11" t="s">
        <v>35</v>
      </c>
      <c r="AX284" s="11" t="s">
        <v>74</v>
      </c>
      <c r="AY284" s="197" t="s">
        <v>140</v>
      </c>
    </row>
    <row r="285" spans="2:65" s="12" customFormat="1" ht="11.25">
      <c r="B285" s="198"/>
      <c r="C285" s="199"/>
      <c r="D285" s="185" t="s">
        <v>152</v>
      </c>
      <c r="E285" s="200" t="s">
        <v>28</v>
      </c>
      <c r="F285" s="201" t="s">
        <v>8</v>
      </c>
      <c r="G285" s="199"/>
      <c r="H285" s="202">
        <v>15</v>
      </c>
      <c r="I285" s="203"/>
      <c r="J285" s="199"/>
      <c r="K285" s="199"/>
      <c r="L285" s="204"/>
      <c r="M285" s="205"/>
      <c r="N285" s="206"/>
      <c r="O285" s="206"/>
      <c r="P285" s="206"/>
      <c r="Q285" s="206"/>
      <c r="R285" s="206"/>
      <c r="S285" s="206"/>
      <c r="T285" s="207"/>
      <c r="AT285" s="208" t="s">
        <v>152</v>
      </c>
      <c r="AU285" s="208" t="s">
        <v>84</v>
      </c>
      <c r="AV285" s="12" t="s">
        <v>84</v>
      </c>
      <c r="AW285" s="12" t="s">
        <v>35</v>
      </c>
      <c r="AX285" s="12" t="s">
        <v>82</v>
      </c>
      <c r="AY285" s="208" t="s">
        <v>140</v>
      </c>
    </row>
    <row r="286" spans="2:65" s="1" customFormat="1" ht="16.5" customHeight="1">
      <c r="B286" s="33"/>
      <c r="C286" s="173" t="s">
        <v>364</v>
      </c>
      <c r="D286" s="173" t="s">
        <v>143</v>
      </c>
      <c r="E286" s="174" t="s">
        <v>365</v>
      </c>
      <c r="F286" s="175" t="s">
        <v>366</v>
      </c>
      <c r="G286" s="176" t="s">
        <v>314</v>
      </c>
      <c r="H286" s="177">
        <v>1</v>
      </c>
      <c r="I286" s="178"/>
      <c r="J286" s="179">
        <f>ROUND(I286*H286,2)</f>
        <v>0</v>
      </c>
      <c r="K286" s="175" t="s">
        <v>28</v>
      </c>
      <c r="L286" s="37"/>
      <c r="M286" s="180" t="s">
        <v>28</v>
      </c>
      <c r="N286" s="181" t="s">
        <v>45</v>
      </c>
      <c r="O286" s="59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AR286" s="16" t="s">
        <v>148</v>
      </c>
      <c r="AT286" s="16" t="s">
        <v>143</v>
      </c>
      <c r="AU286" s="16" t="s">
        <v>84</v>
      </c>
      <c r="AY286" s="16" t="s">
        <v>140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6" t="s">
        <v>82</v>
      </c>
      <c r="BK286" s="184">
        <f>ROUND(I286*H286,2)</f>
        <v>0</v>
      </c>
      <c r="BL286" s="16" t="s">
        <v>148</v>
      </c>
      <c r="BM286" s="16" t="s">
        <v>367</v>
      </c>
    </row>
    <row r="287" spans="2:65" s="1" customFormat="1" ht="11.25">
      <c r="B287" s="33"/>
      <c r="C287" s="34"/>
      <c r="D287" s="185" t="s">
        <v>150</v>
      </c>
      <c r="E287" s="34"/>
      <c r="F287" s="186" t="s">
        <v>366</v>
      </c>
      <c r="G287" s="34"/>
      <c r="H287" s="34"/>
      <c r="I287" s="102"/>
      <c r="J287" s="34"/>
      <c r="K287" s="34"/>
      <c r="L287" s="37"/>
      <c r="M287" s="187"/>
      <c r="N287" s="59"/>
      <c r="O287" s="59"/>
      <c r="P287" s="59"/>
      <c r="Q287" s="59"/>
      <c r="R287" s="59"/>
      <c r="S287" s="59"/>
      <c r="T287" s="60"/>
      <c r="AT287" s="16" t="s">
        <v>150</v>
      </c>
      <c r="AU287" s="16" t="s">
        <v>84</v>
      </c>
    </row>
    <row r="288" spans="2:65" s="1" customFormat="1" ht="22.5" customHeight="1">
      <c r="B288" s="33"/>
      <c r="C288" s="173" t="s">
        <v>368</v>
      </c>
      <c r="D288" s="173" t="s">
        <v>143</v>
      </c>
      <c r="E288" s="174" t="s">
        <v>369</v>
      </c>
      <c r="F288" s="175" t="s">
        <v>370</v>
      </c>
      <c r="G288" s="176" t="s">
        <v>314</v>
      </c>
      <c r="H288" s="177">
        <v>8</v>
      </c>
      <c r="I288" s="178"/>
      <c r="J288" s="179">
        <f>ROUND(I288*H288,2)</f>
        <v>0</v>
      </c>
      <c r="K288" s="175" t="s">
        <v>28</v>
      </c>
      <c r="L288" s="37"/>
      <c r="M288" s="180" t="s">
        <v>28</v>
      </c>
      <c r="N288" s="181" t="s">
        <v>45</v>
      </c>
      <c r="O288" s="59"/>
      <c r="P288" s="182">
        <f>O288*H288</f>
        <v>0</v>
      </c>
      <c r="Q288" s="182">
        <v>0</v>
      </c>
      <c r="R288" s="182">
        <f>Q288*H288</f>
        <v>0</v>
      </c>
      <c r="S288" s="182">
        <v>0</v>
      </c>
      <c r="T288" s="183">
        <f>S288*H288</f>
        <v>0</v>
      </c>
      <c r="AR288" s="16" t="s">
        <v>281</v>
      </c>
      <c r="AT288" s="16" t="s">
        <v>143</v>
      </c>
      <c r="AU288" s="16" t="s">
        <v>84</v>
      </c>
      <c r="AY288" s="16" t="s">
        <v>140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6" t="s">
        <v>82</v>
      </c>
      <c r="BK288" s="184">
        <f>ROUND(I288*H288,2)</f>
        <v>0</v>
      </c>
      <c r="BL288" s="16" t="s">
        <v>281</v>
      </c>
      <c r="BM288" s="16" t="s">
        <v>371</v>
      </c>
    </row>
    <row r="289" spans="2:65" s="1" customFormat="1" ht="19.5">
      <c r="B289" s="33"/>
      <c r="C289" s="34"/>
      <c r="D289" s="185" t="s">
        <v>150</v>
      </c>
      <c r="E289" s="34"/>
      <c r="F289" s="186" t="s">
        <v>372</v>
      </c>
      <c r="G289" s="34"/>
      <c r="H289" s="34"/>
      <c r="I289" s="102"/>
      <c r="J289" s="34"/>
      <c r="K289" s="34"/>
      <c r="L289" s="37"/>
      <c r="M289" s="187"/>
      <c r="N289" s="59"/>
      <c r="O289" s="59"/>
      <c r="P289" s="59"/>
      <c r="Q289" s="59"/>
      <c r="R289" s="59"/>
      <c r="S289" s="59"/>
      <c r="T289" s="60"/>
      <c r="AT289" s="16" t="s">
        <v>150</v>
      </c>
      <c r="AU289" s="16" t="s">
        <v>84</v>
      </c>
    </row>
    <row r="290" spans="2:65" s="10" customFormat="1" ht="22.9" customHeight="1">
      <c r="B290" s="157"/>
      <c r="C290" s="158"/>
      <c r="D290" s="159" t="s">
        <v>73</v>
      </c>
      <c r="E290" s="171" t="s">
        <v>373</v>
      </c>
      <c r="F290" s="171" t="s">
        <v>374</v>
      </c>
      <c r="G290" s="158"/>
      <c r="H290" s="158"/>
      <c r="I290" s="161"/>
      <c r="J290" s="172">
        <f>BK290</f>
        <v>0</v>
      </c>
      <c r="K290" s="158"/>
      <c r="L290" s="163"/>
      <c r="M290" s="164"/>
      <c r="N290" s="165"/>
      <c r="O290" s="165"/>
      <c r="P290" s="166">
        <f>SUM(P291:P389)</f>
        <v>0</v>
      </c>
      <c r="Q290" s="165"/>
      <c r="R290" s="166">
        <f>SUM(R291:R389)</f>
        <v>0.49</v>
      </c>
      <c r="S290" s="165"/>
      <c r="T290" s="167">
        <f>SUM(T291:T389)</f>
        <v>17.766360000000002</v>
      </c>
      <c r="AR290" s="168" t="s">
        <v>82</v>
      </c>
      <c r="AT290" s="169" t="s">
        <v>73</v>
      </c>
      <c r="AU290" s="169" t="s">
        <v>82</v>
      </c>
      <c r="AY290" s="168" t="s">
        <v>140</v>
      </c>
      <c r="BK290" s="170">
        <f>SUM(BK291:BK389)</f>
        <v>0</v>
      </c>
    </row>
    <row r="291" spans="2:65" s="1" customFormat="1" ht="16.5" customHeight="1">
      <c r="B291" s="33"/>
      <c r="C291" s="173" t="s">
        <v>375</v>
      </c>
      <c r="D291" s="173" t="s">
        <v>143</v>
      </c>
      <c r="E291" s="174" t="s">
        <v>376</v>
      </c>
      <c r="F291" s="175" t="s">
        <v>377</v>
      </c>
      <c r="G291" s="176" t="s">
        <v>165</v>
      </c>
      <c r="H291" s="177">
        <v>6.4</v>
      </c>
      <c r="I291" s="178"/>
      <c r="J291" s="179">
        <f>ROUND(I291*H291,2)</f>
        <v>0</v>
      </c>
      <c r="K291" s="175" t="s">
        <v>147</v>
      </c>
      <c r="L291" s="37"/>
      <c r="M291" s="180" t="s">
        <v>28</v>
      </c>
      <c r="N291" s="181" t="s">
        <v>45</v>
      </c>
      <c r="O291" s="59"/>
      <c r="P291" s="182">
        <f>O291*H291</f>
        <v>0</v>
      </c>
      <c r="Q291" s="182">
        <v>0</v>
      </c>
      <c r="R291" s="182">
        <f>Q291*H291</f>
        <v>0</v>
      </c>
      <c r="S291" s="182">
        <v>7.5999999999999998E-2</v>
      </c>
      <c r="T291" s="183">
        <f>S291*H291</f>
        <v>0.4864</v>
      </c>
      <c r="AR291" s="16" t="s">
        <v>148</v>
      </c>
      <c r="AT291" s="16" t="s">
        <v>143</v>
      </c>
      <c r="AU291" s="16" t="s">
        <v>84</v>
      </c>
      <c r="AY291" s="16" t="s">
        <v>140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6" t="s">
        <v>82</v>
      </c>
      <c r="BK291" s="184">
        <f>ROUND(I291*H291,2)</f>
        <v>0</v>
      </c>
      <c r="BL291" s="16" t="s">
        <v>148</v>
      </c>
      <c r="BM291" s="16" t="s">
        <v>378</v>
      </c>
    </row>
    <row r="292" spans="2:65" s="1" customFormat="1" ht="11.25">
      <c r="B292" s="33"/>
      <c r="C292" s="34"/>
      <c r="D292" s="185" t="s">
        <v>150</v>
      </c>
      <c r="E292" s="34"/>
      <c r="F292" s="186" t="s">
        <v>379</v>
      </c>
      <c r="G292" s="34"/>
      <c r="H292" s="34"/>
      <c r="I292" s="102"/>
      <c r="J292" s="34"/>
      <c r="K292" s="34"/>
      <c r="L292" s="37"/>
      <c r="M292" s="187"/>
      <c r="N292" s="59"/>
      <c r="O292" s="59"/>
      <c r="P292" s="59"/>
      <c r="Q292" s="59"/>
      <c r="R292" s="59"/>
      <c r="S292" s="59"/>
      <c r="T292" s="60"/>
      <c r="AT292" s="16" t="s">
        <v>150</v>
      </c>
      <c r="AU292" s="16" t="s">
        <v>84</v>
      </c>
    </row>
    <row r="293" spans="2:65" s="11" customFormat="1" ht="11.25">
      <c r="B293" s="188"/>
      <c r="C293" s="189"/>
      <c r="D293" s="185" t="s">
        <v>152</v>
      </c>
      <c r="E293" s="190" t="s">
        <v>28</v>
      </c>
      <c r="F293" s="191" t="s">
        <v>380</v>
      </c>
      <c r="G293" s="189"/>
      <c r="H293" s="190" t="s">
        <v>28</v>
      </c>
      <c r="I293" s="192"/>
      <c r="J293" s="189"/>
      <c r="K293" s="189"/>
      <c r="L293" s="193"/>
      <c r="M293" s="194"/>
      <c r="N293" s="195"/>
      <c r="O293" s="195"/>
      <c r="P293" s="195"/>
      <c r="Q293" s="195"/>
      <c r="R293" s="195"/>
      <c r="S293" s="195"/>
      <c r="T293" s="196"/>
      <c r="AT293" s="197" t="s">
        <v>152</v>
      </c>
      <c r="AU293" s="197" t="s">
        <v>84</v>
      </c>
      <c r="AV293" s="11" t="s">
        <v>82</v>
      </c>
      <c r="AW293" s="11" t="s">
        <v>35</v>
      </c>
      <c r="AX293" s="11" t="s">
        <v>74</v>
      </c>
      <c r="AY293" s="197" t="s">
        <v>140</v>
      </c>
    </row>
    <row r="294" spans="2:65" s="12" customFormat="1" ht="11.25">
      <c r="B294" s="198"/>
      <c r="C294" s="199"/>
      <c r="D294" s="185" t="s">
        <v>152</v>
      </c>
      <c r="E294" s="200" t="s">
        <v>28</v>
      </c>
      <c r="F294" s="201" t="s">
        <v>381</v>
      </c>
      <c r="G294" s="199"/>
      <c r="H294" s="202">
        <v>6.4</v>
      </c>
      <c r="I294" s="203"/>
      <c r="J294" s="199"/>
      <c r="K294" s="199"/>
      <c r="L294" s="204"/>
      <c r="M294" s="205"/>
      <c r="N294" s="206"/>
      <c r="O294" s="206"/>
      <c r="P294" s="206"/>
      <c r="Q294" s="206"/>
      <c r="R294" s="206"/>
      <c r="S294" s="206"/>
      <c r="T294" s="207"/>
      <c r="AT294" s="208" t="s">
        <v>152</v>
      </c>
      <c r="AU294" s="208" t="s">
        <v>84</v>
      </c>
      <c r="AV294" s="12" t="s">
        <v>84</v>
      </c>
      <c r="AW294" s="12" t="s">
        <v>35</v>
      </c>
      <c r="AX294" s="12" t="s">
        <v>82</v>
      </c>
      <c r="AY294" s="208" t="s">
        <v>140</v>
      </c>
    </row>
    <row r="295" spans="2:65" s="1" customFormat="1" ht="16.5" customHeight="1">
      <c r="B295" s="33"/>
      <c r="C295" s="173" t="s">
        <v>382</v>
      </c>
      <c r="D295" s="173" t="s">
        <v>143</v>
      </c>
      <c r="E295" s="174" t="s">
        <v>383</v>
      </c>
      <c r="F295" s="175" t="s">
        <v>384</v>
      </c>
      <c r="G295" s="176" t="s">
        <v>157</v>
      </c>
      <c r="H295" s="177">
        <v>5</v>
      </c>
      <c r="I295" s="178"/>
      <c r="J295" s="179">
        <f>ROUND(I295*H295,2)</f>
        <v>0</v>
      </c>
      <c r="K295" s="175" t="s">
        <v>147</v>
      </c>
      <c r="L295" s="37"/>
      <c r="M295" s="180" t="s">
        <v>28</v>
      </c>
      <c r="N295" s="181" t="s">
        <v>45</v>
      </c>
      <c r="O295" s="59"/>
      <c r="P295" s="182">
        <f>O295*H295</f>
        <v>0</v>
      </c>
      <c r="Q295" s="182">
        <v>0</v>
      </c>
      <c r="R295" s="182">
        <f>Q295*H295</f>
        <v>0</v>
      </c>
      <c r="S295" s="182">
        <v>1.4</v>
      </c>
      <c r="T295" s="183">
        <f>S295*H295</f>
        <v>7</v>
      </c>
      <c r="AR295" s="16" t="s">
        <v>148</v>
      </c>
      <c r="AT295" s="16" t="s">
        <v>143</v>
      </c>
      <c r="AU295" s="16" t="s">
        <v>84</v>
      </c>
      <c r="AY295" s="16" t="s">
        <v>140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6" t="s">
        <v>82</v>
      </c>
      <c r="BK295" s="184">
        <f>ROUND(I295*H295,2)</f>
        <v>0</v>
      </c>
      <c r="BL295" s="16" t="s">
        <v>148</v>
      </c>
      <c r="BM295" s="16" t="s">
        <v>385</v>
      </c>
    </row>
    <row r="296" spans="2:65" s="1" customFormat="1" ht="11.25">
      <c r="B296" s="33"/>
      <c r="C296" s="34"/>
      <c r="D296" s="185" t="s">
        <v>150</v>
      </c>
      <c r="E296" s="34"/>
      <c r="F296" s="186" t="s">
        <v>386</v>
      </c>
      <c r="G296" s="34"/>
      <c r="H296" s="34"/>
      <c r="I296" s="102"/>
      <c r="J296" s="34"/>
      <c r="K296" s="34"/>
      <c r="L296" s="37"/>
      <c r="M296" s="187"/>
      <c r="N296" s="59"/>
      <c r="O296" s="59"/>
      <c r="P296" s="59"/>
      <c r="Q296" s="59"/>
      <c r="R296" s="59"/>
      <c r="S296" s="59"/>
      <c r="T296" s="60"/>
      <c r="AT296" s="16" t="s">
        <v>150</v>
      </c>
      <c r="AU296" s="16" t="s">
        <v>84</v>
      </c>
    </row>
    <row r="297" spans="2:65" s="11" customFormat="1" ht="11.25">
      <c r="B297" s="188"/>
      <c r="C297" s="189"/>
      <c r="D297" s="185" t="s">
        <v>152</v>
      </c>
      <c r="E297" s="190" t="s">
        <v>28</v>
      </c>
      <c r="F297" s="191" t="s">
        <v>387</v>
      </c>
      <c r="G297" s="189"/>
      <c r="H297" s="190" t="s">
        <v>28</v>
      </c>
      <c r="I297" s="192"/>
      <c r="J297" s="189"/>
      <c r="K297" s="189"/>
      <c r="L297" s="193"/>
      <c r="M297" s="194"/>
      <c r="N297" s="195"/>
      <c r="O297" s="195"/>
      <c r="P297" s="195"/>
      <c r="Q297" s="195"/>
      <c r="R297" s="195"/>
      <c r="S297" s="195"/>
      <c r="T297" s="196"/>
      <c r="AT297" s="197" t="s">
        <v>152</v>
      </c>
      <c r="AU297" s="197" t="s">
        <v>84</v>
      </c>
      <c r="AV297" s="11" t="s">
        <v>82</v>
      </c>
      <c r="AW297" s="11" t="s">
        <v>35</v>
      </c>
      <c r="AX297" s="11" t="s">
        <v>74</v>
      </c>
      <c r="AY297" s="197" t="s">
        <v>140</v>
      </c>
    </row>
    <row r="298" spans="2:65" s="12" customFormat="1" ht="11.25">
      <c r="B298" s="198"/>
      <c r="C298" s="199"/>
      <c r="D298" s="185" t="s">
        <v>152</v>
      </c>
      <c r="E298" s="200" t="s">
        <v>28</v>
      </c>
      <c r="F298" s="201" t="s">
        <v>388</v>
      </c>
      <c r="G298" s="199"/>
      <c r="H298" s="202">
        <v>4.9349999999999996</v>
      </c>
      <c r="I298" s="203"/>
      <c r="J298" s="199"/>
      <c r="K298" s="199"/>
      <c r="L298" s="204"/>
      <c r="M298" s="205"/>
      <c r="N298" s="206"/>
      <c r="O298" s="206"/>
      <c r="P298" s="206"/>
      <c r="Q298" s="206"/>
      <c r="R298" s="206"/>
      <c r="S298" s="206"/>
      <c r="T298" s="207"/>
      <c r="AT298" s="208" t="s">
        <v>152</v>
      </c>
      <c r="AU298" s="208" t="s">
        <v>84</v>
      </c>
      <c r="AV298" s="12" t="s">
        <v>84</v>
      </c>
      <c r="AW298" s="12" t="s">
        <v>35</v>
      </c>
      <c r="AX298" s="12" t="s">
        <v>74</v>
      </c>
      <c r="AY298" s="208" t="s">
        <v>140</v>
      </c>
    </row>
    <row r="299" spans="2:65" s="12" customFormat="1" ht="11.25">
      <c r="B299" s="198"/>
      <c r="C299" s="199"/>
      <c r="D299" s="185" t="s">
        <v>152</v>
      </c>
      <c r="E299" s="200" t="s">
        <v>28</v>
      </c>
      <c r="F299" s="201" t="s">
        <v>389</v>
      </c>
      <c r="G299" s="199"/>
      <c r="H299" s="202">
        <v>6.5000000000000002E-2</v>
      </c>
      <c r="I299" s="203"/>
      <c r="J299" s="199"/>
      <c r="K299" s="199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152</v>
      </c>
      <c r="AU299" s="208" t="s">
        <v>84</v>
      </c>
      <c r="AV299" s="12" t="s">
        <v>84</v>
      </c>
      <c r="AW299" s="12" t="s">
        <v>35</v>
      </c>
      <c r="AX299" s="12" t="s">
        <v>74</v>
      </c>
      <c r="AY299" s="208" t="s">
        <v>140</v>
      </c>
    </row>
    <row r="300" spans="2:65" s="13" customFormat="1" ht="11.25">
      <c r="B300" s="209"/>
      <c r="C300" s="210"/>
      <c r="D300" s="185" t="s">
        <v>152</v>
      </c>
      <c r="E300" s="211" t="s">
        <v>28</v>
      </c>
      <c r="F300" s="212" t="s">
        <v>171</v>
      </c>
      <c r="G300" s="210"/>
      <c r="H300" s="213">
        <v>5</v>
      </c>
      <c r="I300" s="214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152</v>
      </c>
      <c r="AU300" s="219" t="s">
        <v>84</v>
      </c>
      <c r="AV300" s="13" t="s">
        <v>148</v>
      </c>
      <c r="AW300" s="13" t="s">
        <v>35</v>
      </c>
      <c r="AX300" s="13" t="s">
        <v>82</v>
      </c>
      <c r="AY300" s="219" t="s">
        <v>140</v>
      </c>
    </row>
    <row r="301" spans="2:65" s="1" customFormat="1" ht="16.5" customHeight="1">
      <c r="B301" s="33"/>
      <c r="C301" s="173" t="s">
        <v>390</v>
      </c>
      <c r="D301" s="173" t="s">
        <v>143</v>
      </c>
      <c r="E301" s="174" t="s">
        <v>391</v>
      </c>
      <c r="F301" s="175" t="s">
        <v>392</v>
      </c>
      <c r="G301" s="176" t="s">
        <v>165</v>
      </c>
      <c r="H301" s="177">
        <v>1.845</v>
      </c>
      <c r="I301" s="178"/>
      <c r="J301" s="179">
        <f>ROUND(I301*H301,2)</f>
        <v>0</v>
      </c>
      <c r="K301" s="175" t="s">
        <v>147</v>
      </c>
      <c r="L301" s="37"/>
      <c r="M301" s="180" t="s">
        <v>28</v>
      </c>
      <c r="N301" s="181" t="s">
        <v>45</v>
      </c>
      <c r="O301" s="59"/>
      <c r="P301" s="182">
        <f>O301*H301</f>
        <v>0</v>
      </c>
      <c r="Q301" s="182">
        <v>0</v>
      </c>
      <c r="R301" s="182">
        <f>Q301*H301</f>
        <v>0</v>
      </c>
      <c r="S301" s="182">
        <v>0.18</v>
      </c>
      <c r="T301" s="183">
        <f>S301*H301</f>
        <v>0.33210000000000001</v>
      </c>
      <c r="AR301" s="16" t="s">
        <v>148</v>
      </c>
      <c r="AT301" s="16" t="s">
        <v>143</v>
      </c>
      <c r="AU301" s="16" t="s">
        <v>84</v>
      </c>
      <c r="AY301" s="16" t="s">
        <v>140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6" t="s">
        <v>82</v>
      </c>
      <c r="BK301" s="184">
        <f>ROUND(I301*H301,2)</f>
        <v>0</v>
      </c>
      <c r="BL301" s="16" t="s">
        <v>148</v>
      </c>
      <c r="BM301" s="16" t="s">
        <v>393</v>
      </c>
    </row>
    <row r="302" spans="2:65" s="1" customFormat="1" ht="19.5">
      <c r="B302" s="33"/>
      <c r="C302" s="34"/>
      <c r="D302" s="185" t="s">
        <v>150</v>
      </c>
      <c r="E302" s="34"/>
      <c r="F302" s="186" t="s">
        <v>394</v>
      </c>
      <c r="G302" s="34"/>
      <c r="H302" s="34"/>
      <c r="I302" s="102"/>
      <c r="J302" s="34"/>
      <c r="K302" s="34"/>
      <c r="L302" s="37"/>
      <c r="M302" s="187"/>
      <c r="N302" s="59"/>
      <c r="O302" s="59"/>
      <c r="P302" s="59"/>
      <c r="Q302" s="59"/>
      <c r="R302" s="59"/>
      <c r="S302" s="59"/>
      <c r="T302" s="60"/>
      <c r="AT302" s="16" t="s">
        <v>150</v>
      </c>
      <c r="AU302" s="16" t="s">
        <v>84</v>
      </c>
    </row>
    <row r="303" spans="2:65" s="11" customFormat="1" ht="11.25">
      <c r="B303" s="188"/>
      <c r="C303" s="189"/>
      <c r="D303" s="185" t="s">
        <v>152</v>
      </c>
      <c r="E303" s="190" t="s">
        <v>28</v>
      </c>
      <c r="F303" s="191" t="s">
        <v>395</v>
      </c>
      <c r="G303" s="189"/>
      <c r="H303" s="190" t="s">
        <v>28</v>
      </c>
      <c r="I303" s="192"/>
      <c r="J303" s="189"/>
      <c r="K303" s="189"/>
      <c r="L303" s="193"/>
      <c r="M303" s="194"/>
      <c r="N303" s="195"/>
      <c r="O303" s="195"/>
      <c r="P303" s="195"/>
      <c r="Q303" s="195"/>
      <c r="R303" s="195"/>
      <c r="S303" s="195"/>
      <c r="T303" s="196"/>
      <c r="AT303" s="197" t="s">
        <v>152</v>
      </c>
      <c r="AU303" s="197" t="s">
        <v>84</v>
      </c>
      <c r="AV303" s="11" t="s">
        <v>82</v>
      </c>
      <c r="AW303" s="11" t="s">
        <v>35</v>
      </c>
      <c r="AX303" s="11" t="s">
        <v>74</v>
      </c>
      <c r="AY303" s="197" t="s">
        <v>140</v>
      </c>
    </row>
    <row r="304" spans="2:65" s="12" customFormat="1" ht="11.25">
      <c r="B304" s="198"/>
      <c r="C304" s="199"/>
      <c r="D304" s="185" t="s">
        <v>152</v>
      </c>
      <c r="E304" s="200" t="s">
        <v>28</v>
      </c>
      <c r="F304" s="201" t="s">
        <v>396</v>
      </c>
      <c r="G304" s="199"/>
      <c r="H304" s="202">
        <v>1.845</v>
      </c>
      <c r="I304" s="203"/>
      <c r="J304" s="199"/>
      <c r="K304" s="199"/>
      <c r="L304" s="204"/>
      <c r="M304" s="205"/>
      <c r="N304" s="206"/>
      <c r="O304" s="206"/>
      <c r="P304" s="206"/>
      <c r="Q304" s="206"/>
      <c r="R304" s="206"/>
      <c r="S304" s="206"/>
      <c r="T304" s="207"/>
      <c r="AT304" s="208" t="s">
        <v>152</v>
      </c>
      <c r="AU304" s="208" t="s">
        <v>84</v>
      </c>
      <c r="AV304" s="12" t="s">
        <v>84</v>
      </c>
      <c r="AW304" s="12" t="s">
        <v>35</v>
      </c>
      <c r="AX304" s="12" t="s">
        <v>82</v>
      </c>
      <c r="AY304" s="208" t="s">
        <v>140</v>
      </c>
    </row>
    <row r="305" spans="2:65" s="1" customFormat="1" ht="16.5" customHeight="1">
      <c r="B305" s="33"/>
      <c r="C305" s="173" t="s">
        <v>397</v>
      </c>
      <c r="D305" s="173" t="s">
        <v>143</v>
      </c>
      <c r="E305" s="174" t="s">
        <v>398</v>
      </c>
      <c r="F305" s="175" t="s">
        <v>399</v>
      </c>
      <c r="G305" s="176" t="s">
        <v>400</v>
      </c>
      <c r="H305" s="177">
        <v>2</v>
      </c>
      <c r="I305" s="178"/>
      <c r="J305" s="179">
        <f>ROUND(I305*H305,2)</f>
        <v>0</v>
      </c>
      <c r="K305" s="175" t="s">
        <v>147</v>
      </c>
      <c r="L305" s="37"/>
      <c r="M305" s="180" t="s">
        <v>28</v>
      </c>
      <c r="N305" s="181" t="s">
        <v>45</v>
      </c>
      <c r="O305" s="59"/>
      <c r="P305" s="182">
        <f>O305*H305</f>
        <v>0</v>
      </c>
      <c r="Q305" s="182">
        <v>0</v>
      </c>
      <c r="R305" s="182">
        <f>Q305*H305</f>
        <v>0</v>
      </c>
      <c r="S305" s="182">
        <v>4.2000000000000003E-2</v>
      </c>
      <c r="T305" s="183">
        <f>S305*H305</f>
        <v>8.4000000000000005E-2</v>
      </c>
      <c r="AR305" s="16" t="s">
        <v>148</v>
      </c>
      <c r="AT305" s="16" t="s">
        <v>143</v>
      </c>
      <c r="AU305" s="16" t="s">
        <v>84</v>
      </c>
      <c r="AY305" s="16" t="s">
        <v>140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6" t="s">
        <v>82</v>
      </c>
      <c r="BK305" s="184">
        <f>ROUND(I305*H305,2)</f>
        <v>0</v>
      </c>
      <c r="BL305" s="16" t="s">
        <v>148</v>
      </c>
      <c r="BM305" s="16" t="s">
        <v>401</v>
      </c>
    </row>
    <row r="306" spans="2:65" s="1" customFormat="1" ht="19.5">
      <c r="B306" s="33"/>
      <c r="C306" s="34"/>
      <c r="D306" s="185" t="s">
        <v>150</v>
      </c>
      <c r="E306" s="34"/>
      <c r="F306" s="186" t="s">
        <v>402</v>
      </c>
      <c r="G306" s="34"/>
      <c r="H306" s="34"/>
      <c r="I306" s="102"/>
      <c r="J306" s="34"/>
      <c r="K306" s="34"/>
      <c r="L306" s="37"/>
      <c r="M306" s="187"/>
      <c r="N306" s="59"/>
      <c r="O306" s="59"/>
      <c r="P306" s="59"/>
      <c r="Q306" s="59"/>
      <c r="R306" s="59"/>
      <c r="S306" s="59"/>
      <c r="T306" s="60"/>
      <c r="AT306" s="16" t="s">
        <v>150</v>
      </c>
      <c r="AU306" s="16" t="s">
        <v>84</v>
      </c>
    </row>
    <row r="307" spans="2:65" s="11" customFormat="1" ht="11.25">
      <c r="B307" s="188"/>
      <c r="C307" s="189"/>
      <c r="D307" s="185" t="s">
        <v>152</v>
      </c>
      <c r="E307" s="190" t="s">
        <v>28</v>
      </c>
      <c r="F307" s="191" t="s">
        <v>403</v>
      </c>
      <c r="G307" s="189"/>
      <c r="H307" s="190" t="s">
        <v>28</v>
      </c>
      <c r="I307" s="192"/>
      <c r="J307" s="189"/>
      <c r="K307" s="189"/>
      <c r="L307" s="193"/>
      <c r="M307" s="194"/>
      <c r="N307" s="195"/>
      <c r="O307" s="195"/>
      <c r="P307" s="195"/>
      <c r="Q307" s="195"/>
      <c r="R307" s="195"/>
      <c r="S307" s="195"/>
      <c r="T307" s="196"/>
      <c r="AT307" s="197" t="s">
        <v>152</v>
      </c>
      <c r="AU307" s="197" t="s">
        <v>84</v>
      </c>
      <c r="AV307" s="11" t="s">
        <v>82</v>
      </c>
      <c r="AW307" s="11" t="s">
        <v>35</v>
      </c>
      <c r="AX307" s="11" t="s">
        <v>74</v>
      </c>
      <c r="AY307" s="197" t="s">
        <v>140</v>
      </c>
    </row>
    <row r="308" spans="2:65" s="12" customFormat="1" ht="11.25">
      <c r="B308" s="198"/>
      <c r="C308" s="199"/>
      <c r="D308" s="185" t="s">
        <v>152</v>
      </c>
      <c r="E308" s="200" t="s">
        <v>28</v>
      </c>
      <c r="F308" s="201" t="s">
        <v>404</v>
      </c>
      <c r="G308" s="199"/>
      <c r="H308" s="202">
        <v>2</v>
      </c>
      <c r="I308" s="203"/>
      <c r="J308" s="199"/>
      <c r="K308" s="199"/>
      <c r="L308" s="204"/>
      <c r="M308" s="205"/>
      <c r="N308" s="206"/>
      <c r="O308" s="206"/>
      <c r="P308" s="206"/>
      <c r="Q308" s="206"/>
      <c r="R308" s="206"/>
      <c r="S308" s="206"/>
      <c r="T308" s="207"/>
      <c r="AT308" s="208" t="s">
        <v>152</v>
      </c>
      <c r="AU308" s="208" t="s">
        <v>84</v>
      </c>
      <c r="AV308" s="12" t="s">
        <v>84</v>
      </c>
      <c r="AW308" s="12" t="s">
        <v>35</v>
      </c>
      <c r="AX308" s="12" t="s">
        <v>82</v>
      </c>
      <c r="AY308" s="208" t="s">
        <v>140</v>
      </c>
    </row>
    <row r="309" spans="2:65" s="1" customFormat="1" ht="16.5" customHeight="1">
      <c r="B309" s="33"/>
      <c r="C309" s="173" t="s">
        <v>405</v>
      </c>
      <c r="D309" s="173" t="s">
        <v>143</v>
      </c>
      <c r="E309" s="174" t="s">
        <v>406</v>
      </c>
      <c r="F309" s="175" t="s">
        <v>407</v>
      </c>
      <c r="G309" s="176" t="s">
        <v>165</v>
      </c>
      <c r="H309" s="177">
        <v>1.2</v>
      </c>
      <c r="I309" s="178"/>
      <c r="J309" s="179">
        <f>ROUND(I309*H309,2)</f>
        <v>0</v>
      </c>
      <c r="K309" s="175" t="s">
        <v>147</v>
      </c>
      <c r="L309" s="37"/>
      <c r="M309" s="180" t="s">
        <v>28</v>
      </c>
      <c r="N309" s="181" t="s">
        <v>45</v>
      </c>
      <c r="O309" s="59"/>
      <c r="P309" s="182">
        <f>O309*H309</f>
        <v>0</v>
      </c>
      <c r="Q309" s="182">
        <v>0</v>
      </c>
      <c r="R309" s="182">
        <f>Q309*H309</f>
        <v>0</v>
      </c>
      <c r="S309" s="182">
        <v>5.5E-2</v>
      </c>
      <c r="T309" s="183">
        <f>S309*H309</f>
        <v>6.6000000000000003E-2</v>
      </c>
      <c r="AR309" s="16" t="s">
        <v>148</v>
      </c>
      <c r="AT309" s="16" t="s">
        <v>143</v>
      </c>
      <c r="AU309" s="16" t="s">
        <v>84</v>
      </c>
      <c r="AY309" s="16" t="s">
        <v>140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6" t="s">
        <v>82</v>
      </c>
      <c r="BK309" s="184">
        <f>ROUND(I309*H309,2)</f>
        <v>0</v>
      </c>
      <c r="BL309" s="16" t="s">
        <v>148</v>
      </c>
      <c r="BM309" s="16" t="s">
        <v>408</v>
      </c>
    </row>
    <row r="310" spans="2:65" s="1" customFormat="1" ht="19.5">
      <c r="B310" s="33"/>
      <c r="C310" s="34"/>
      <c r="D310" s="185" t="s">
        <v>150</v>
      </c>
      <c r="E310" s="34"/>
      <c r="F310" s="186" t="s">
        <v>409</v>
      </c>
      <c r="G310" s="34"/>
      <c r="H310" s="34"/>
      <c r="I310" s="102"/>
      <c r="J310" s="34"/>
      <c r="K310" s="34"/>
      <c r="L310" s="37"/>
      <c r="M310" s="187"/>
      <c r="N310" s="59"/>
      <c r="O310" s="59"/>
      <c r="P310" s="59"/>
      <c r="Q310" s="59"/>
      <c r="R310" s="59"/>
      <c r="S310" s="59"/>
      <c r="T310" s="60"/>
      <c r="AT310" s="16" t="s">
        <v>150</v>
      </c>
      <c r="AU310" s="16" t="s">
        <v>84</v>
      </c>
    </row>
    <row r="311" spans="2:65" s="11" customFormat="1" ht="11.25">
      <c r="B311" s="188"/>
      <c r="C311" s="189"/>
      <c r="D311" s="185" t="s">
        <v>152</v>
      </c>
      <c r="E311" s="190" t="s">
        <v>28</v>
      </c>
      <c r="F311" s="191" t="s">
        <v>410</v>
      </c>
      <c r="G311" s="189"/>
      <c r="H311" s="190" t="s">
        <v>28</v>
      </c>
      <c r="I311" s="192"/>
      <c r="J311" s="189"/>
      <c r="K311" s="189"/>
      <c r="L311" s="193"/>
      <c r="M311" s="194"/>
      <c r="N311" s="195"/>
      <c r="O311" s="195"/>
      <c r="P311" s="195"/>
      <c r="Q311" s="195"/>
      <c r="R311" s="195"/>
      <c r="S311" s="195"/>
      <c r="T311" s="196"/>
      <c r="AT311" s="197" t="s">
        <v>152</v>
      </c>
      <c r="AU311" s="197" t="s">
        <v>84</v>
      </c>
      <c r="AV311" s="11" t="s">
        <v>82</v>
      </c>
      <c r="AW311" s="11" t="s">
        <v>35</v>
      </c>
      <c r="AX311" s="11" t="s">
        <v>74</v>
      </c>
      <c r="AY311" s="197" t="s">
        <v>140</v>
      </c>
    </row>
    <row r="312" spans="2:65" s="12" customFormat="1" ht="11.25">
      <c r="B312" s="198"/>
      <c r="C312" s="199"/>
      <c r="D312" s="185" t="s">
        <v>152</v>
      </c>
      <c r="E312" s="200" t="s">
        <v>28</v>
      </c>
      <c r="F312" s="201" t="s">
        <v>411</v>
      </c>
      <c r="G312" s="199"/>
      <c r="H312" s="202">
        <v>0.7</v>
      </c>
      <c r="I312" s="203"/>
      <c r="J312" s="199"/>
      <c r="K312" s="199"/>
      <c r="L312" s="204"/>
      <c r="M312" s="205"/>
      <c r="N312" s="206"/>
      <c r="O312" s="206"/>
      <c r="P312" s="206"/>
      <c r="Q312" s="206"/>
      <c r="R312" s="206"/>
      <c r="S312" s="206"/>
      <c r="T312" s="207"/>
      <c r="AT312" s="208" t="s">
        <v>152</v>
      </c>
      <c r="AU312" s="208" t="s">
        <v>84</v>
      </c>
      <c r="AV312" s="12" t="s">
        <v>84</v>
      </c>
      <c r="AW312" s="12" t="s">
        <v>35</v>
      </c>
      <c r="AX312" s="12" t="s">
        <v>74</v>
      </c>
      <c r="AY312" s="208" t="s">
        <v>140</v>
      </c>
    </row>
    <row r="313" spans="2:65" s="11" customFormat="1" ht="11.25">
      <c r="B313" s="188"/>
      <c r="C313" s="189"/>
      <c r="D313" s="185" t="s">
        <v>152</v>
      </c>
      <c r="E313" s="190" t="s">
        <v>28</v>
      </c>
      <c r="F313" s="191" t="s">
        <v>412</v>
      </c>
      <c r="G313" s="189"/>
      <c r="H313" s="190" t="s">
        <v>28</v>
      </c>
      <c r="I313" s="192"/>
      <c r="J313" s="189"/>
      <c r="K313" s="189"/>
      <c r="L313" s="193"/>
      <c r="M313" s="194"/>
      <c r="N313" s="195"/>
      <c r="O313" s="195"/>
      <c r="P313" s="195"/>
      <c r="Q313" s="195"/>
      <c r="R313" s="195"/>
      <c r="S313" s="195"/>
      <c r="T313" s="196"/>
      <c r="AT313" s="197" t="s">
        <v>152</v>
      </c>
      <c r="AU313" s="197" t="s">
        <v>84</v>
      </c>
      <c r="AV313" s="11" t="s">
        <v>82</v>
      </c>
      <c r="AW313" s="11" t="s">
        <v>35</v>
      </c>
      <c r="AX313" s="11" t="s">
        <v>74</v>
      </c>
      <c r="AY313" s="197" t="s">
        <v>140</v>
      </c>
    </row>
    <row r="314" spans="2:65" s="12" customFormat="1" ht="11.25">
      <c r="B314" s="198"/>
      <c r="C314" s="199"/>
      <c r="D314" s="185" t="s">
        <v>152</v>
      </c>
      <c r="E314" s="200" t="s">
        <v>28</v>
      </c>
      <c r="F314" s="201" t="s">
        <v>413</v>
      </c>
      <c r="G314" s="199"/>
      <c r="H314" s="202">
        <v>0.5</v>
      </c>
      <c r="I314" s="203"/>
      <c r="J314" s="199"/>
      <c r="K314" s="199"/>
      <c r="L314" s="204"/>
      <c r="M314" s="205"/>
      <c r="N314" s="206"/>
      <c r="O314" s="206"/>
      <c r="P314" s="206"/>
      <c r="Q314" s="206"/>
      <c r="R314" s="206"/>
      <c r="S314" s="206"/>
      <c r="T314" s="207"/>
      <c r="AT314" s="208" t="s">
        <v>152</v>
      </c>
      <c r="AU314" s="208" t="s">
        <v>84</v>
      </c>
      <c r="AV314" s="12" t="s">
        <v>84</v>
      </c>
      <c r="AW314" s="12" t="s">
        <v>35</v>
      </c>
      <c r="AX314" s="12" t="s">
        <v>74</v>
      </c>
      <c r="AY314" s="208" t="s">
        <v>140</v>
      </c>
    </row>
    <row r="315" spans="2:65" s="13" customFormat="1" ht="11.25">
      <c r="B315" s="209"/>
      <c r="C315" s="210"/>
      <c r="D315" s="185" t="s">
        <v>152</v>
      </c>
      <c r="E315" s="211" t="s">
        <v>28</v>
      </c>
      <c r="F315" s="212" t="s">
        <v>171</v>
      </c>
      <c r="G315" s="210"/>
      <c r="H315" s="213">
        <v>1.2</v>
      </c>
      <c r="I315" s="214"/>
      <c r="J315" s="210"/>
      <c r="K315" s="210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152</v>
      </c>
      <c r="AU315" s="219" t="s">
        <v>84</v>
      </c>
      <c r="AV315" s="13" t="s">
        <v>148</v>
      </c>
      <c r="AW315" s="13" t="s">
        <v>35</v>
      </c>
      <c r="AX315" s="13" t="s">
        <v>82</v>
      </c>
      <c r="AY315" s="219" t="s">
        <v>140</v>
      </c>
    </row>
    <row r="316" spans="2:65" s="1" customFormat="1" ht="16.5" customHeight="1">
      <c r="B316" s="33"/>
      <c r="C316" s="173" t="s">
        <v>414</v>
      </c>
      <c r="D316" s="173" t="s">
        <v>143</v>
      </c>
      <c r="E316" s="174" t="s">
        <v>415</v>
      </c>
      <c r="F316" s="175" t="s">
        <v>416</v>
      </c>
      <c r="G316" s="176" t="s">
        <v>314</v>
      </c>
      <c r="H316" s="177">
        <v>4</v>
      </c>
      <c r="I316" s="178"/>
      <c r="J316" s="179">
        <f>ROUND(I316*H316,2)</f>
        <v>0</v>
      </c>
      <c r="K316" s="175" t="s">
        <v>147</v>
      </c>
      <c r="L316" s="37"/>
      <c r="M316" s="180" t="s">
        <v>28</v>
      </c>
      <c r="N316" s="181" t="s">
        <v>45</v>
      </c>
      <c r="O316" s="59"/>
      <c r="P316" s="182">
        <f>O316*H316</f>
        <v>0</v>
      </c>
      <c r="Q316" s="182">
        <v>0</v>
      </c>
      <c r="R316" s="182">
        <f>Q316*H316</f>
        <v>0</v>
      </c>
      <c r="S316" s="182">
        <v>2.4E-2</v>
      </c>
      <c r="T316" s="183">
        <f>S316*H316</f>
        <v>9.6000000000000002E-2</v>
      </c>
      <c r="AR316" s="16" t="s">
        <v>148</v>
      </c>
      <c r="AT316" s="16" t="s">
        <v>143</v>
      </c>
      <c r="AU316" s="16" t="s">
        <v>84</v>
      </c>
      <c r="AY316" s="16" t="s">
        <v>140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6" t="s">
        <v>82</v>
      </c>
      <c r="BK316" s="184">
        <f>ROUND(I316*H316,2)</f>
        <v>0</v>
      </c>
      <c r="BL316" s="16" t="s">
        <v>148</v>
      </c>
      <c r="BM316" s="16" t="s">
        <v>417</v>
      </c>
    </row>
    <row r="317" spans="2:65" s="1" customFormat="1" ht="19.5">
      <c r="B317" s="33"/>
      <c r="C317" s="34"/>
      <c r="D317" s="185" t="s">
        <v>150</v>
      </c>
      <c r="E317" s="34"/>
      <c r="F317" s="186" t="s">
        <v>418</v>
      </c>
      <c r="G317" s="34"/>
      <c r="H317" s="34"/>
      <c r="I317" s="102"/>
      <c r="J317" s="34"/>
      <c r="K317" s="34"/>
      <c r="L317" s="37"/>
      <c r="M317" s="187"/>
      <c r="N317" s="59"/>
      <c r="O317" s="59"/>
      <c r="P317" s="59"/>
      <c r="Q317" s="59"/>
      <c r="R317" s="59"/>
      <c r="S317" s="59"/>
      <c r="T317" s="60"/>
      <c r="AT317" s="16" t="s">
        <v>150</v>
      </c>
      <c r="AU317" s="16" t="s">
        <v>84</v>
      </c>
    </row>
    <row r="318" spans="2:65" s="11" customFormat="1" ht="11.25">
      <c r="B318" s="188"/>
      <c r="C318" s="189"/>
      <c r="D318" s="185" t="s">
        <v>152</v>
      </c>
      <c r="E318" s="190" t="s">
        <v>28</v>
      </c>
      <c r="F318" s="191" t="s">
        <v>380</v>
      </c>
      <c r="G318" s="189"/>
      <c r="H318" s="190" t="s">
        <v>28</v>
      </c>
      <c r="I318" s="192"/>
      <c r="J318" s="189"/>
      <c r="K318" s="189"/>
      <c r="L318" s="193"/>
      <c r="M318" s="194"/>
      <c r="N318" s="195"/>
      <c r="O318" s="195"/>
      <c r="P318" s="195"/>
      <c r="Q318" s="195"/>
      <c r="R318" s="195"/>
      <c r="S318" s="195"/>
      <c r="T318" s="196"/>
      <c r="AT318" s="197" t="s">
        <v>152</v>
      </c>
      <c r="AU318" s="197" t="s">
        <v>84</v>
      </c>
      <c r="AV318" s="11" t="s">
        <v>82</v>
      </c>
      <c r="AW318" s="11" t="s">
        <v>35</v>
      </c>
      <c r="AX318" s="11" t="s">
        <v>74</v>
      </c>
      <c r="AY318" s="197" t="s">
        <v>140</v>
      </c>
    </row>
    <row r="319" spans="2:65" s="12" customFormat="1" ht="11.25">
      <c r="B319" s="198"/>
      <c r="C319" s="199"/>
      <c r="D319" s="185" t="s">
        <v>152</v>
      </c>
      <c r="E319" s="200" t="s">
        <v>28</v>
      </c>
      <c r="F319" s="201" t="s">
        <v>148</v>
      </c>
      <c r="G319" s="199"/>
      <c r="H319" s="202">
        <v>4</v>
      </c>
      <c r="I319" s="203"/>
      <c r="J319" s="199"/>
      <c r="K319" s="199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152</v>
      </c>
      <c r="AU319" s="208" t="s">
        <v>84</v>
      </c>
      <c r="AV319" s="12" t="s">
        <v>84</v>
      </c>
      <c r="AW319" s="12" t="s">
        <v>35</v>
      </c>
      <c r="AX319" s="12" t="s">
        <v>82</v>
      </c>
      <c r="AY319" s="208" t="s">
        <v>140</v>
      </c>
    </row>
    <row r="320" spans="2:65" s="1" customFormat="1" ht="16.5" customHeight="1">
      <c r="B320" s="33"/>
      <c r="C320" s="173" t="s">
        <v>419</v>
      </c>
      <c r="D320" s="173" t="s">
        <v>143</v>
      </c>
      <c r="E320" s="174" t="s">
        <v>420</v>
      </c>
      <c r="F320" s="175" t="s">
        <v>421</v>
      </c>
      <c r="G320" s="176" t="s">
        <v>165</v>
      </c>
      <c r="H320" s="177">
        <v>190</v>
      </c>
      <c r="I320" s="178"/>
      <c r="J320" s="179">
        <f>ROUND(I320*H320,2)</f>
        <v>0</v>
      </c>
      <c r="K320" s="175" t="s">
        <v>147</v>
      </c>
      <c r="L320" s="37"/>
      <c r="M320" s="180" t="s">
        <v>28</v>
      </c>
      <c r="N320" s="181" t="s">
        <v>45</v>
      </c>
      <c r="O320" s="59"/>
      <c r="P320" s="182">
        <f>O320*H320</f>
        <v>0</v>
      </c>
      <c r="Q320" s="182">
        <v>0</v>
      </c>
      <c r="R320" s="182">
        <f>Q320*H320</f>
        <v>0</v>
      </c>
      <c r="S320" s="182">
        <v>1.5740000000000001E-2</v>
      </c>
      <c r="T320" s="183">
        <f>S320*H320</f>
        <v>2.9906000000000001</v>
      </c>
      <c r="AR320" s="16" t="s">
        <v>148</v>
      </c>
      <c r="AT320" s="16" t="s">
        <v>143</v>
      </c>
      <c r="AU320" s="16" t="s">
        <v>84</v>
      </c>
      <c r="AY320" s="16" t="s">
        <v>140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6" t="s">
        <v>82</v>
      </c>
      <c r="BK320" s="184">
        <f>ROUND(I320*H320,2)</f>
        <v>0</v>
      </c>
      <c r="BL320" s="16" t="s">
        <v>148</v>
      </c>
      <c r="BM320" s="16" t="s">
        <v>422</v>
      </c>
    </row>
    <row r="321" spans="2:65" s="1" customFormat="1" ht="11.25">
      <c r="B321" s="33"/>
      <c r="C321" s="34"/>
      <c r="D321" s="185" t="s">
        <v>150</v>
      </c>
      <c r="E321" s="34"/>
      <c r="F321" s="186" t="s">
        <v>423</v>
      </c>
      <c r="G321" s="34"/>
      <c r="H321" s="34"/>
      <c r="I321" s="102"/>
      <c r="J321" s="34"/>
      <c r="K321" s="34"/>
      <c r="L321" s="37"/>
      <c r="M321" s="187"/>
      <c r="N321" s="59"/>
      <c r="O321" s="59"/>
      <c r="P321" s="59"/>
      <c r="Q321" s="59"/>
      <c r="R321" s="59"/>
      <c r="S321" s="59"/>
      <c r="T321" s="60"/>
      <c r="AT321" s="16" t="s">
        <v>150</v>
      </c>
      <c r="AU321" s="16" t="s">
        <v>84</v>
      </c>
    </row>
    <row r="322" spans="2:65" s="11" customFormat="1" ht="11.25">
      <c r="B322" s="188"/>
      <c r="C322" s="189"/>
      <c r="D322" s="185" t="s">
        <v>152</v>
      </c>
      <c r="E322" s="190" t="s">
        <v>28</v>
      </c>
      <c r="F322" s="191" t="s">
        <v>424</v>
      </c>
      <c r="G322" s="189"/>
      <c r="H322" s="190" t="s">
        <v>28</v>
      </c>
      <c r="I322" s="192"/>
      <c r="J322" s="189"/>
      <c r="K322" s="189"/>
      <c r="L322" s="193"/>
      <c r="M322" s="194"/>
      <c r="N322" s="195"/>
      <c r="O322" s="195"/>
      <c r="P322" s="195"/>
      <c r="Q322" s="195"/>
      <c r="R322" s="195"/>
      <c r="S322" s="195"/>
      <c r="T322" s="196"/>
      <c r="AT322" s="197" t="s">
        <v>152</v>
      </c>
      <c r="AU322" s="197" t="s">
        <v>84</v>
      </c>
      <c r="AV322" s="11" t="s">
        <v>82</v>
      </c>
      <c r="AW322" s="11" t="s">
        <v>35</v>
      </c>
      <c r="AX322" s="11" t="s">
        <v>74</v>
      </c>
      <c r="AY322" s="197" t="s">
        <v>140</v>
      </c>
    </row>
    <row r="323" spans="2:65" s="12" customFormat="1" ht="11.25">
      <c r="B323" s="198"/>
      <c r="C323" s="199"/>
      <c r="D323" s="185" t="s">
        <v>152</v>
      </c>
      <c r="E323" s="200" t="s">
        <v>28</v>
      </c>
      <c r="F323" s="201" t="s">
        <v>425</v>
      </c>
      <c r="G323" s="199"/>
      <c r="H323" s="202">
        <v>164.5</v>
      </c>
      <c r="I323" s="203"/>
      <c r="J323" s="199"/>
      <c r="K323" s="199"/>
      <c r="L323" s="204"/>
      <c r="M323" s="205"/>
      <c r="N323" s="206"/>
      <c r="O323" s="206"/>
      <c r="P323" s="206"/>
      <c r="Q323" s="206"/>
      <c r="R323" s="206"/>
      <c r="S323" s="206"/>
      <c r="T323" s="207"/>
      <c r="AT323" s="208" t="s">
        <v>152</v>
      </c>
      <c r="AU323" s="208" t="s">
        <v>84</v>
      </c>
      <c r="AV323" s="12" t="s">
        <v>84</v>
      </c>
      <c r="AW323" s="12" t="s">
        <v>35</v>
      </c>
      <c r="AX323" s="12" t="s">
        <v>74</v>
      </c>
      <c r="AY323" s="208" t="s">
        <v>140</v>
      </c>
    </row>
    <row r="324" spans="2:65" s="11" customFormat="1" ht="11.25">
      <c r="B324" s="188"/>
      <c r="C324" s="189"/>
      <c r="D324" s="185" t="s">
        <v>152</v>
      </c>
      <c r="E324" s="190" t="s">
        <v>28</v>
      </c>
      <c r="F324" s="191" t="s">
        <v>426</v>
      </c>
      <c r="G324" s="189"/>
      <c r="H324" s="190" t="s">
        <v>28</v>
      </c>
      <c r="I324" s="192"/>
      <c r="J324" s="189"/>
      <c r="K324" s="189"/>
      <c r="L324" s="193"/>
      <c r="M324" s="194"/>
      <c r="N324" s="195"/>
      <c r="O324" s="195"/>
      <c r="P324" s="195"/>
      <c r="Q324" s="195"/>
      <c r="R324" s="195"/>
      <c r="S324" s="195"/>
      <c r="T324" s="196"/>
      <c r="AT324" s="197" t="s">
        <v>152</v>
      </c>
      <c r="AU324" s="197" t="s">
        <v>84</v>
      </c>
      <c r="AV324" s="11" t="s">
        <v>82</v>
      </c>
      <c r="AW324" s="11" t="s">
        <v>35</v>
      </c>
      <c r="AX324" s="11" t="s">
        <v>74</v>
      </c>
      <c r="AY324" s="197" t="s">
        <v>140</v>
      </c>
    </row>
    <row r="325" spans="2:65" s="12" customFormat="1" ht="11.25">
      <c r="B325" s="198"/>
      <c r="C325" s="199"/>
      <c r="D325" s="185" t="s">
        <v>152</v>
      </c>
      <c r="E325" s="200" t="s">
        <v>28</v>
      </c>
      <c r="F325" s="201" t="s">
        <v>427</v>
      </c>
      <c r="G325" s="199"/>
      <c r="H325" s="202">
        <v>15.56</v>
      </c>
      <c r="I325" s="203"/>
      <c r="J325" s="199"/>
      <c r="K325" s="199"/>
      <c r="L325" s="204"/>
      <c r="M325" s="205"/>
      <c r="N325" s="206"/>
      <c r="O325" s="206"/>
      <c r="P325" s="206"/>
      <c r="Q325" s="206"/>
      <c r="R325" s="206"/>
      <c r="S325" s="206"/>
      <c r="T325" s="207"/>
      <c r="AT325" s="208" t="s">
        <v>152</v>
      </c>
      <c r="AU325" s="208" t="s">
        <v>84</v>
      </c>
      <c r="AV325" s="12" t="s">
        <v>84</v>
      </c>
      <c r="AW325" s="12" t="s">
        <v>35</v>
      </c>
      <c r="AX325" s="12" t="s">
        <v>74</v>
      </c>
      <c r="AY325" s="208" t="s">
        <v>140</v>
      </c>
    </row>
    <row r="326" spans="2:65" s="12" customFormat="1" ht="11.25">
      <c r="B326" s="198"/>
      <c r="C326" s="199"/>
      <c r="D326" s="185" t="s">
        <v>152</v>
      </c>
      <c r="E326" s="200" t="s">
        <v>28</v>
      </c>
      <c r="F326" s="201" t="s">
        <v>428</v>
      </c>
      <c r="G326" s="199"/>
      <c r="H326" s="202">
        <v>9.94</v>
      </c>
      <c r="I326" s="203"/>
      <c r="J326" s="199"/>
      <c r="K326" s="199"/>
      <c r="L326" s="204"/>
      <c r="M326" s="205"/>
      <c r="N326" s="206"/>
      <c r="O326" s="206"/>
      <c r="P326" s="206"/>
      <c r="Q326" s="206"/>
      <c r="R326" s="206"/>
      <c r="S326" s="206"/>
      <c r="T326" s="207"/>
      <c r="AT326" s="208" t="s">
        <v>152</v>
      </c>
      <c r="AU326" s="208" t="s">
        <v>84</v>
      </c>
      <c r="AV326" s="12" t="s">
        <v>84</v>
      </c>
      <c r="AW326" s="12" t="s">
        <v>35</v>
      </c>
      <c r="AX326" s="12" t="s">
        <v>74</v>
      </c>
      <c r="AY326" s="208" t="s">
        <v>140</v>
      </c>
    </row>
    <row r="327" spans="2:65" s="13" customFormat="1" ht="11.25">
      <c r="B327" s="209"/>
      <c r="C327" s="210"/>
      <c r="D327" s="185" t="s">
        <v>152</v>
      </c>
      <c r="E327" s="211" t="s">
        <v>28</v>
      </c>
      <c r="F327" s="212" t="s">
        <v>171</v>
      </c>
      <c r="G327" s="210"/>
      <c r="H327" s="213">
        <v>190</v>
      </c>
      <c r="I327" s="214"/>
      <c r="J327" s="210"/>
      <c r="K327" s="210"/>
      <c r="L327" s="215"/>
      <c r="M327" s="216"/>
      <c r="N327" s="217"/>
      <c r="O327" s="217"/>
      <c r="P327" s="217"/>
      <c r="Q327" s="217"/>
      <c r="R327" s="217"/>
      <c r="S327" s="217"/>
      <c r="T327" s="218"/>
      <c r="AT327" s="219" t="s">
        <v>152</v>
      </c>
      <c r="AU327" s="219" t="s">
        <v>84</v>
      </c>
      <c r="AV327" s="13" t="s">
        <v>148</v>
      </c>
      <c r="AW327" s="13" t="s">
        <v>35</v>
      </c>
      <c r="AX327" s="13" t="s">
        <v>82</v>
      </c>
      <c r="AY327" s="219" t="s">
        <v>140</v>
      </c>
    </row>
    <row r="328" spans="2:65" s="1" customFormat="1" ht="16.5" customHeight="1">
      <c r="B328" s="33"/>
      <c r="C328" s="173" t="s">
        <v>429</v>
      </c>
      <c r="D328" s="173" t="s">
        <v>143</v>
      </c>
      <c r="E328" s="174" t="s">
        <v>430</v>
      </c>
      <c r="F328" s="175" t="s">
        <v>431</v>
      </c>
      <c r="G328" s="176" t="s">
        <v>165</v>
      </c>
      <c r="H328" s="177">
        <v>168</v>
      </c>
      <c r="I328" s="178"/>
      <c r="J328" s="179">
        <f>ROUND(I328*H328,2)</f>
        <v>0</v>
      </c>
      <c r="K328" s="175" t="s">
        <v>147</v>
      </c>
      <c r="L328" s="37"/>
      <c r="M328" s="180" t="s">
        <v>28</v>
      </c>
      <c r="N328" s="181" t="s">
        <v>45</v>
      </c>
      <c r="O328" s="59"/>
      <c r="P328" s="182">
        <f>O328*H328</f>
        <v>0</v>
      </c>
      <c r="Q328" s="182">
        <v>0</v>
      </c>
      <c r="R328" s="182">
        <f>Q328*H328</f>
        <v>0</v>
      </c>
      <c r="S328" s="182">
        <v>1.4E-2</v>
      </c>
      <c r="T328" s="183">
        <f>S328*H328</f>
        <v>2.3519999999999999</v>
      </c>
      <c r="AR328" s="16" t="s">
        <v>281</v>
      </c>
      <c r="AT328" s="16" t="s">
        <v>143</v>
      </c>
      <c r="AU328" s="16" t="s">
        <v>84</v>
      </c>
      <c r="AY328" s="16" t="s">
        <v>140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6" t="s">
        <v>82</v>
      </c>
      <c r="BK328" s="184">
        <f>ROUND(I328*H328,2)</f>
        <v>0</v>
      </c>
      <c r="BL328" s="16" t="s">
        <v>281</v>
      </c>
      <c r="BM328" s="16" t="s">
        <v>432</v>
      </c>
    </row>
    <row r="329" spans="2:65" s="1" customFormat="1" ht="11.25">
      <c r="B329" s="33"/>
      <c r="C329" s="34"/>
      <c r="D329" s="185" t="s">
        <v>150</v>
      </c>
      <c r="E329" s="34"/>
      <c r="F329" s="186" t="s">
        <v>433</v>
      </c>
      <c r="G329" s="34"/>
      <c r="H329" s="34"/>
      <c r="I329" s="102"/>
      <c r="J329" s="34"/>
      <c r="K329" s="34"/>
      <c r="L329" s="37"/>
      <c r="M329" s="187"/>
      <c r="N329" s="59"/>
      <c r="O329" s="59"/>
      <c r="P329" s="59"/>
      <c r="Q329" s="59"/>
      <c r="R329" s="59"/>
      <c r="S329" s="59"/>
      <c r="T329" s="60"/>
      <c r="AT329" s="16" t="s">
        <v>150</v>
      </c>
      <c r="AU329" s="16" t="s">
        <v>84</v>
      </c>
    </row>
    <row r="330" spans="2:65" s="11" customFormat="1" ht="11.25">
      <c r="B330" s="188"/>
      <c r="C330" s="189"/>
      <c r="D330" s="185" t="s">
        <v>152</v>
      </c>
      <c r="E330" s="190" t="s">
        <v>28</v>
      </c>
      <c r="F330" s="191" t="s">
        <v>424</v>
      </c>
      <c r="G330" s="189"/>
      <c r="H330" s="190" t="s">
        <v>28</v>
      </c>
      <c r="I330" s="192"/>
      <c r="J330" s="189"/>
      <c r="K330" s="189"/>
      <c r="L330" s="193"/>
      <c r="M330" s="194"/>
      <c r="N330" s="195"/>
      <c r="O330" s="195"/>
      <c r="P330" s="195"/>
      <c r="Q330" s="195"/>
      <c r="R330" s="195"/>
      <c r="S330" s="195"/>
      <c r="T330" s="196"/>
      <c r="AT330" s="197" t="s">
        <v>152</v>
      </c>
      <c r="AU330" s="197" t="s">
        <v>84</v>
      </c>
      <c r="AV330" s="11" t="s">
        <v>82</v>
      </c>
      <c r="AW330" s="11" t="s">
        <v>35</v>
      </c>
      <c r="AX330" s="11" t="s">
        <v>74</v>
      </c>
      <c r="AY330" s="197" t="s">
        <v>140</v>
      </c>
    </row>
    <row r="331" spans="2:65" s="12" customFormat="1" ht="11.25">
      <c r="B331" s="198"/>
      <c r="C331" s="199"/>
      <c r="D331" s="185" t="s">
        <v>152</v>
      </c>
      <c r="E331" s="200" t="s">
        <v>28</v>
      </c>
      <c r="F331" s="201" t="s">
        <v>425</v>
      </c>
      <c r="G331" s="199"/>
      <c r="H331" s="202">
        <v>164.5</v>
      </c>
      <c r="I331" s="203"/>
      <c r="J331" s="199"/>
      <c r="K331" s="199"/>
      <c r="L331" s="204"/>
      <c r="M331" s="205"/>
      <c r="N331" s="206"/>
      <c r="O331" s="206"/>
      <c r="P331" s="206"/>
      <c r="Q331" s="206"/>
      <c r="R331" s="206"/>
      <c r="S331" s="206"/>
      <c r="T331" s="207"/>
      <c r="AT331" s="208" t="s">
        <v>152</v>
      </c>
      <c r="AU331" s="208" t="s">
        <v>84</v>
      </c>
      <c r="AV331" s="12" t="s">
        <v>84</v>
      </c>
      <c r="AW331" s="12" t="s">
        <v>35</v>
      </c>
      <c r="AX331" s="12" t="s">
        <v>74</v>
      </c>
      <c r="AY331" s="208" t="s">
        <v>140</v>
      </c>
    </row>
    <row r="332" spans="2:65" s="12" customFormat="1" ht="11.25">
      <c r="B332" s="198"/>
      <c r="C332" s="199"/>
      <c r="D332" s="185" t="s">
        <v>152</v>
      </c>
      <c r="E332" s="200" t="s">
        <v>28</v>
      </c>
      <c r="F332" s="201" t="s">
        <v>434</v>
      </c>
      <c r="G332" s="199"/>
      <c r="H332" s="202">
        <v>3.5</v>
      </c>
      <c r="I332" s="203"/>
      <c r="J332" s="199"/>
      <c r="K332" s="199"/>
      <c r="L332" s="204"/>
      <c r="M332" s="205"/>
      <c r="N332" s="206"/>
      <c r="O332" s="206"/>
      <c r="P332" s="206"/>
      <c r="Q332" s="206"/>
      <c r="R332" s="206"/>
      <c r="S332" s="206"/>
      <c r="T332" s="207"/>
      <c r="AT332" s="208" t="s">
        <v>152</v>
      </c>
      <c r="AU332" s="208" t="s">
        <v>84</v>
      </c>
      <c r="AV332" s="12" t="s">
        <v>84</v>
      </c>
      <c r="AW332" s="12" t="s">
        <v>35</v>
      </c>
      <c r="AX332" s="12" t="s">
        <v>74</v>
      </c>
      <c r="AY332" s="208" t="s">
        <v>140</v>
      </c>
    </row>
    <row r="333" spans="2:65" s="13" customFormat="1" ht="11.25">
      <c r="B333" s="209"/>
      <c r="C333" s="210"/>
      <c r="D333" s="185" t="s">
        <v>152</v>
      </c>
      <c r="E333" s="211" t="s">
        <v>28</v>
      </c>
      <c r="F333" s="212" t="s">
        <v>171</v>
      </c>
      <c r="G333" s="210"/>
      <c r="H333" s="213">
        <v>168</v>
      </c>
      <c r="I333" s="214"/>
      <c r="J333" s="210"/>
      <c r="K333" s="210"/>
      <c r="L333" s="215"/>
      <c r="M333" s="216"/>
      <c r="N333" s="217"/>
      <c r="O333" s="217"/>
      <c r="P333" s="217"/>
      <c r="Q333" s="217"/>
      <c r="R333" s="217"/>
      <c r="S333" s="217"/>
      <c r="T333" s="218"/>
      <c r="AT333" s="219" t="s">
        <v>152</v>
      </c>
      <c r="AU333" s="219" t="s">
        <v>84</v>
      </c>
      <c r="AV333" s="13" t="s">
        <v>148</v>
      </c>
      <c r="AW333" s="13" t="s">
        <v>35</v>
      </c>
      <c r="AX333" s="13" t="s">
        <v>82</v>
      </c>
      <c r="AY333" s="219" t="s">
        <v>140</v>
      </c>
    </row>
    <row r="334" spans="2:65" s="1" customFormat="1" ht="16.5" customHeight="1">
      <c r="B334" s="33"/>
      <c r="C334" s="173" t="s">
        <v>435</v>
      </c>
      <c r="D334" s="173" t="s">
        <v>143</v>
      </c>
      <c r="E334" s="174" t="s">
        <v>436</v>
      </c>
      <c r="F334" s="175" t="s">
        <v>437</v>
      </c>
      <c r="G334" s="176" t="s">
        <v>400</v>
      </c>
      <c r="H334" s="177">
        <v>187</v>
      </c>
      <c r="I334" s="178"/>
      <c r="J334" s="179">
        <f>ROUND(I334*H334,2)</f>
        <v>0</v>
      </c>
      <c r="K334" s="175" t="s">
        <v>147</v>
      </c>
      <c r="L334" s="37"/>
      <c r="M334" s="180" t="s">
        <v>28</v>
      </c>
      <c r="N334" s="181" t="s">
        <v>45</v>
      </c>
      <c r="O334" s="59"/>
      <c r="P334" s="182">
        <f>O334*H334</f>
        <v>0</v>
      </c>
      <c r="Q334" s="182">
        <v>0</v>
      </c>
      <c r="R334" s="182">
        <f>Q334*H334</f>
        <v>0</v>
      </c>
      <c r="S334" s="182">
        <v>8.0000000000000002E-3</v>
      </c>
      <c r="T334" s="183">
        <f>S334*H334</f>
        <v>1.496</v>
      </c>
      <c r="AR334" s="16" t="s">
        <v>281</v>
      </c>
      <c r="AT334" s="16" t="s">
        <v>143</v>
      </c>
      <c r="AU334" s="16" t="s">
        <v>84</v>
      </c>
      <c r="AY334" s="16" t="s">
        <v>140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6" t="s">
        <v>82</v>
      </c>
      <c r="BK334" s="184">
        <f>ROUND(I334*H334,2)</f>
        <v>0</v>
      </c>
      <c r="BL334" s="16" t="s">
        <v>281</v>
      </c>
      <c r="BM334" s="16" t="s">
        <v>438</v>
      </c>
    </row>
    <row r="335" spans="2:65" s="1" customFormat="1" ht="11.25">
      <c r="B335" s="33"/>
      <c r="C335" s="34"/>
      <c r="D335" s="185" t="s">
        <v>150</v>
      </c>
      <c r="E335" s="34"/>
      <c r="F335" s="186" t="s">
        <v>439</v>
      </c>
      <c r="G335" s="34"/>
      <c r="H335" s="34"/>
      <c r="I335" s="102"/>
      <c r="J335" s="34"/>
      <c r="K335" s="34"/>
      <c r="L335" s="37"/>
      <c r="M335" s="187"/>
      <c r="N335" s="59"/>
      <c r="O335" s="59"/>
      <c r="P335" s="59"/>
      <c r="Q335" s="59"/>
      <c r="R335" s="59"/>
      <c r="S335" s="59"/>
      <c r="T335" s="60"/>
      <c r="AT335" s="16" t="s">
        <v>150</v>
      </c>
      <c r="AU335" s="16" t="s">
        <v>84</v>
      </c>
    </row>
    <row r="336" spans="2:65" s="11" customFormat="1" ht="11.25">
      <c r="B336" s="188"/>
      <c r="C336" s="189"/>
      <c r="D336" s="185" t="s">
        <v>152</v>
      </c>
      <c r="E336" s="190" t="s">
        <v>28</v>
      </c>
      <c r="F336" s="191" t="s">
        <v>440</v>
      </c>
      <c r="G336" s="189"/>
      <c r="H336" s="190" t="s">
        <v>28</v>
      </c>
      <c r="I336" s="192"/>
      <c r="J336" s="189"/>
      <c r="K336" s="189"/>
      <c r="L336" s="193"/>
      <c r="M336" s="194"/>
      <c r="N336" s="195"/>
      <c r="O336" s="195"/>
      <c r="P336" s="195"/>
      <c r="Q336" s="195"/>
      <c r="R336" s="195"/>
      <c r="S336" s="195"/>
      <c r="T336" s="196"/>
      <c r="AT336" s="197" t="s">
        <v>152</v>
      </c>
      <c r="AU336" s="197" t="s">
        <v>84</v>
      </c>
      <c r="AV336" s="11" t="s">
        <v>82</v>
      </c>
      <c r="AW336" s="11" t="s">
        <v>35</v>
      </c>
      <c r="AX336" s="11" t="s">
        <v>74</v>
      </c>
      <c r="AY336" s="197" t="s">
        <v>140</v>
      </c>
    </row>
    <row r="337" spans="2:65" s="12" customFormat="1" ht="11.25">
      <c r="B337" s="198"/>
      <c r="C337" s="199"/>
      <c r="D337" s="185" t="s">
        <v>152</v>
      </c>
      <c r="E337" s="200" t="s">
        <v>28</v>
      </c>
      <c r="F337" s="201" t="s">
        <v>441</v>
      </c>
      <c r="G337" s="199"/>
      <c r="H337" s="202">
        <v>187</v>
      </c>
      <c r="I337" s="203"/>
      <c r="J337" s="199"/>
      <c r="K337" s="199"/>
      <c r="L337" s="204"/>
      <c r="M337" s="205"/>
      <c r="N337" s="206"/>
      <c r="O337" s="206"/>
      <c r="P337" s="206"/>
      <c r="Q337" s="206"/>
      <c r="R337" s="206"/>
      <c r="S337" s="206"/>
      <c r="T337" s="207"/>
      <c r="AT337" s="208" t="s">
        <v>152</v>
      </c>
      <c r="AU337" s="208" t="s">
        <v>84</v>
      </c>
      <c r="AV337" s="12" t="s">
        <v>84</v>
      </c>
      <c r="AW337" s="12" t="s">
        <v>35</v>
      </c>
      <c r="AX337" s="12" t="s">
        <v>82</v>
      </c>
      <c r="AY337" s="208" t="s">
        <v>140</v>
      </c>
    </row>
    <row r="338" spans="2:65" s="1" customFormat="1" ht="16.5" customHeight="1">
      <c r="B338" s="33"/>
      <c r="C338" s="173" t="s">
        <v>442</v>
      </c>
      <c r="D338" s="173" t="s">
        <v>143</v>
      </c>
      <c r="E338" s="174" t="s">
        <v>443</v>
      </c>
      <c r="F338" s="175" t="s">
        <v>444</v>
      </c>
      <c r="G338" s="176" t="s">
        <v>165</v>
      </c>
      <c r="H338" s="177">
        <v>27</v>
      </c>
      <c r="I338" s="178"/>
      <c r="J338" s="179">
        <f>ROUND(I338*H338,2)</f>
        <v>0</v>
      </c>
      <c r="K338" s="175" t="s">
        <v>147</v>
      </c>
      <c r="L338" s="37"/>
      <c r="M338" s="180" t="s">
        <v>28</v>
      </c>
      <c r="N338" s="181" t="s">
        <v>45</v>
      </c>
      <c r="O338" s="59"/>
      <c r="P338" s="182">
        <f>O338*H338</f>
        <v>0</v>
      </c>
      <c r="Q338" s="182">
        <v>0</v>
      </c>
      <c r="R338" s="182">
        <f>Q338*H338</f>
        <v>0</v>
      </c>
      <c r="S338" s="182">
        <v>5.638E-2</v>
      </c>
      <c r="T338" s="183">
        <f>S338*H338</f>
        <v>1.5222599999999999</v>
      </c>
      <c r="AR338" s="16" t="s">
        <v>281</v>
      </c>
      <c r="AT338" s="16" t="s">
        <v>143</v>
      </c>
      <c r="AU338" s="16" t="s">
        <v>84</v>
      </c>
      <c r="AY338" s="16" t="s">
        <v>140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6" t="s">
        <v>82</v>
      </c>
      <c r="BK338" s="184">
        <f>ROUND(I338*H338,2)</f>
        <v>0</v>
      </c>
      <c r="BL338" s="16" t="s">
        <v>281</v>
      </c>
      <c r="BM338" s="16" t="s">
        <v>445</v>
      </c>
    </row>
    <row r="339" spans="2:65" s="1" customFormat="1" ht="11.25">
      <c r="B339" s="33"/>
      <c r="C339" s="34"/>
      <c r="D339" s="185" t="s">
        <v>150</v>
      </c>
      <c r="E339" s="34"/>
      <c r="F339" s="186" t="s">
        <v>446</v>
      </c>
      <c r="G339" s="34"/>
      <c r="H339" s="34"/>
      <c r="I339" s="102"/>
      <c r="J339" s="34"/>
      <c r="K339" s="34"/>
      <c r="L339" s="37"/>
      <c r="M339" s="187"/>
      <c r="N339" s="59"/>
      <c r="O339" s="59"/>
      <c r="P339" s="59"/>
      <c r="Q339" s="59"/>
      <c r="R339" s="59"/>
      <c r="S339" s="59"/>
      <c r="T339" s="60"/>
      <c r="AT339" s="16" t="s">
        <v>150</v>
      </c>
      <c r="AU339" s="16" t="s">
        <v>84</v>
      </c>
    </row>
    <row r="340" spans="2:65" s="12" customFormat="1" ht="11.25">
      <c r="B340" s="198"/>
      <c r="C340" s="199"/>
      <c r="D340" s="185" t="s">
        <v>152</v>
      </c>
      <c r="E340" s="200" t="s">
        <v>28</v>
      </c>
      <c r="F340" s="201" t="s">
        <v>447</v>
      </c>
      <c r="G340" s="199"/>
      <c r="H340" s="202">
        <v>26.69</v>
      </c>
      <c r="I340" s="203"/>
      <c r="J340" s="199"/>
      <c r="K340" s="199"/>
      <c r="L340" s="204"/>
      <c r="M340" s="205"/>
      <c r="N340" s="206"/>
      <c r="O340" s="206"/>
      <c r="P340" s="206"/>
      <c r="Q340" s="206"/>
      <c r="R340" s="206"/>
      <c r="S340" s="206"/>
      <c r="T340" s="207"/>
      <c r="AT340" s="208" t="s">
        <v>152</v>
      </c>
      <c r="AU340" s="208" t="s">
        <v>84</v>
      </c>
      <c r="AV340" s="12" t="s">
        <v>84</v>
      </c>
      <c r="AW340" s="12" t="s">
        <v>35</v>
      </c>
      <c r="AX340" s="12" t="s">
        <v>74</v>
      </c>
      <c r="AY340" s="208" t="s">
        <v>140</v>
      </c>
    </row>
    <row r="341" spans="2:65" s="12" customFormat="1" ht="11.25">
      <c r="B341" s="198"/>
      <c r="C341" s="199"/>
      <c r="D341" s="185" t="s">
        <v>152</v>
      </c>
      <c r="E341" s="200" t="s">
        <v>28</v>
      </c>
      <c r="F341" s="201" t="s">
        <v>448</v>
      </c>
      <c r="G341" s="199"/>
      <c r="H341" s="202">
        <v>0.31</v>
      </c>
      <c r="I341" s="203"/>
      <c r="J341" s="199"/>
      <c r="K341" s="199"/>
      <c r="L341" s="204"/>
      <c r="M341" s="205"/>
      <c r="N341" s="206"/>
      <c r="O341" s="206"/>
      <c r="P341" s="206"/>
      <c r="Q341" s="206"/>
      <c r="R341" s="206"/>
      <c r="S341" s="206"/>
      <c r="T341" s="207"/>
      <c r="AT341" s="208" t="s">
        <v>152</v>
      </c>
      <c r="AU341" s="208" t="s">
        <v>84</v>
      </c>
      <c r="AV341" s="12" t="s">
        <v>84</v>
      </c>
      <c r="AW341" s="12" t="s">
        <v>35</v>
      </c>
      <c r="AX341" s="12" t="s">
        <v>74</v>
      </c>
      <c r="AY341" s="208" t="s">
        <v>140</v>
      </c>
    </row>
    <row r="342" spans="2:65" s="13" customFormat="1" ht="11.25">
      <c r="B342" s="209"/>
      <c r="C342" s="210"/>
      <c r="D342" s="185" t="s">
        <v>152</v>
      </c>
      <c r="E342" s="211" t="s">
        <v>28</v>
      </c>
      <c r="F342" s="212" t="s">
        <v>171</v>
      </c>
      <c r="G342" s="210"/>
      <c r="H342" s="213">
        <v>27</v>
      </c>
      <c r="I342" s="214"/>
      <c r="J342" s="210"/>
      <c r="K342" s="210"/>
      <c r="L342" s="215"/>
      <c r="M342" s="216"/>
      <c r="N342" s="217"/>
      <c r="O342" s="217"/>
      <c r="P342" s="217"/>
      <c r="Q342" s="217"/>
      <c r="R342" s="217"/>
      <c r="S342" s="217"/>
      <c r="T342" s="218"/>
      <c r="AT342" s="219" t="s">
        <v>152</v>
      </c>
      <c r="AU342" s="219" t="s">
        <v>84</v>
      </c>
      <c r="AV342" s="13" t="s">
        <v>148</v>
      </c>
      <c r="AW342" s="13" t="s">
        <v>35</v>
      </c>
      <c r="AX342" s="13" t="s">
        <v>82</v>
      </c>
      <c r="AY342" s="219" t="s">
        <v>140</v>
      </c>
    </row>
    <row r="343" spans="2:65" s="1" customFormat="1" ht="16.5" customHeight="1">
      <c r="B343" s="33"/>
      <c r="C343" s="173" t="s">
        <v>449</v>
      </c>
      <c r="D343" s="173" t="s">
        <v>143</v>
      </c>
      <c r="E343" s="174" t="s">
        <v>450</v>
      </c>
      <c r="F343" s="175" t="s">
        <v>451</v>
      </c>
      <c r="G343" s="176" t="s">
        <v>165</v>
      </c>
      <c r="H343" s="177">
        <v>182</v>
      </c>
      <c r="I343" s="178"/>
      <c r="J343" s="179">
        <f>ROUND(I343*H343,2)</f>
        <v>0</v>
      </c>
      <c r="K343" s="175" t="s">
        <v>147</v>
      </c>
      <c r="L343" s="37"/>
      <c r="M343" s="180" t="s">
        <v>28</v>
      </c>
      <c r="N343" s="181" t="s">
        <v>45</v>
      </c>
      <c r="O343" s="59"/>
      <c r="P343" s="182">
        <f>O343*H343</f>
        <v>0</v>
      </c>
      <c r="Q343" s="182">
        <v>0</v>
      </c>
      <c r="R343" s="182">
        <f>Q343*H343</f>
        <v>0</v>
      </c>
      <c r="S343" s="182">
        <v>3.0000000000000001E-3</v>
      </c>
      <c r="T343" s="183">
        <f>S343*H343</f>
        <v>0.54600000000000004</v>
      </c>
      <c r="AR343" s="16" t="s">
        <v>148</v>
      </c>
      <c r="AT343" s="16" t="s">
        <v>143</v>
      </c>
      <c r="AU343" s="16" t="s">
        <v>84</v>
      </c>
      <c r="AY343" s="16" t="s">
        <v>140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6" t="s">
        <v>82</v>
      </c>
      <c r="BK343" s="184">
        <f>ROUND(I343*H343,2)</f>
        <v>0</v>
      </c>
      <c r="BL343" s="16" t="s">
        <v>148</v>
      </c>
      <c r="BM343" s="16" t="s">
        <v>452</v>
      </c>
    </row>
    <row r="344" spans="2:65" s="1" customFormat="1" ht="11.25">
      <c r="B344" s="33"/>
      <c r="C344" s="34"/>
      <c r="D344" s="185" t="s">
        <v>150</v>
      </c>
      <c r="E344" s="34"/>
      <c r="F344" s="186" t="s">
        <v>453</v>
      </c>
      <c r="G344" s="34"/>
      <c r="H344" s="34"/>
      <c r="I344" s="102"/>
      <c r="J344" s="34"/>
      <c r="K344" s="34"/>
      <c r="L344" s="37"/>
      <c r="M344" s="187"/>
      <c r="N344" s="59"/>
      <c r="O344" s="59"/>
      <c r="P344" s="59"/>
      <c r="Q344" s="59"/>
      <c r="R344" s="59"/>
      <c r="S344" s="59"/>
      <c r="T344" s="60"/>
      <c r="AT344" s="16" t="s">
        <v>150</v>
      </c>
      <c r="AU344" s="16" t="s">
        <v>84</v>
      </c>
    </row>
    <row r="345" spans="2:65" s="11" customFormat="1" ht="11.25">
      <c r="B345" s="188"/>
      <c r="C345" s="189"/>
      <c r="D345" s="185" t="s">
        <v>152</v>
      </c>
      <c r="E345" s="190" t="s">
        <v>28</v>
      </c>
      <c r="F345" s="191" t="s">
        <v>454</v>
      </c>
      <c r="G345" s="189"/>
      <c r="H345" s="190" t="s">
        <v>28</v>
      </c>
      <c r="I345" s="192"/>
      <c r="J345" s="189"/>
      <c r="K345" s="189"/>
      <c r="L345" s="193"/>
      <c r="M345" s="194"/>
      <c r="N345" s="195"/>
      <c r="O345" s="195"/>
      <c r="P345" s="195"/>
      <c r="Q345" s="195"/>
      <c r="R345" s="195"/>
      <c r="S345" s="195"/>
      <c r="T345" s="196"/>
      <c r="AT345" s="197" t="s">
        <v>152</v>
      </c>
      <c r="AU345" s="197" t="s">
        <v>84</v>
      </c>
      <c r="AV345" s="11" t="s">
        <v>82</v>
      </c>
      <c r="AW345" s="11" t="s">
        <v>35</v>
      </c>
      <c r="AX345" s="11" t="s">
        <v>74</v>
      </c>
      <c r="AY345" s="197" t="s">
        <v>140</v>
      </c>
    </row>
    <row r="346" spans="2:65" s="12" customFormat="1" ht="11.25">
      <c r="B346" s="198"/>
      <c r="C346" s="199"/>
      <c r="D346" s="185" t="s">
        <v>152</v>
      </c>
      <c r="E346" s="200" t="s">
        <v>28</v>
      </c>
      <c r="F346" s="201" t="s">
        <v>425</v>
      </c>
      <c r="G346" s="199"/>
      <c r="H346" s="202">
        <v>164.5</v>
      </c>
      <c r="I346" s="203"/>
      <c r="J346" s="199"/>
      <c r="K346" s="199"/>
      <c r="L346" s="204"/>
      <c r="M346" s="205"/>
      <c r="N346" s="206"/>
      <c r="O346" s="206"/>
      <c r="P346" s="206"/>
      <c r="Q346" s="206"/>
      <c r="R346" s="206"/>
      <c r="S346" s="206"/>
      <c r="T346" s="207"/>
      <c r="AT346" s="208" t="s">
        <v>152</v>
      </c>
      <c r="AU346" s="208" t="s">
        <v>84</v>
      </c>
      <c r="AV346" s="12" t="s">
        <v>84</v>
      </c>
      <c r="AW346" s="12" t="s">
        <v>35</v>
      </c>
      <c r="AX346" s="12" t="s">
        <v>74</v>
      </c>
      <c r="AY346" s="208" t="s">
        <v>140</v>
      </c>
    </row>
    <row r="347" spans="2:65" s="12" customFormat="1" ht="11.25">
      <c r="B347" s="198"/>
      <c r="C347" s="199"/>
      <c r="D347" s="185" t="s">
        <v>152</v>
      </c>
      <c r="E347" s="200" t="s">
        <v>28</v>
      </c>
      <c r="F347" s="201" t="s">
        <v>427</v>
      </c>
      <c r="G347" s="199"/>
      <c r="H347" s="202">
        <v>15.56</v>
      </c>
      <c r="I347" s="203"/>
      <c r="J347" s="199"/>
      <c r="K347" s="199"/>
      <c r="L347" s="204"/>
      <c r="M347" s="205"/>
      <c r="N347" s="206"/>
      <c r="O347" s="206"/>
      <c r="P347" s="206"/>
      <c r="Q347" s="206"/>
      <c r="R347" s="206"/>
      <c r="S347" s="206"/>
      <c r="T347" s="207"/>
      <c r="AT347" s="208" t="s">
        <v>152</v>
      </c>
      <c r="AU347" s="208" t="s">
        <v>84</v>
      </c>
      <c r="AV347" s="12" t="s">
        <v>84</v>
      </c>
      <c r="AW347" s="12" t="s">
        <v>35</v>
      </c>
      <c r="AX347" s="12" t="s">
        <v>74</v>
      </c>
      <c r="AY347" s="208" t="s">
        <v>140</v>
      </c>
    </row>
    <row r="348" spans="2:65" s="12" customFormat="1" ht="11.25">
      <c r="B348" s="198"/>
      <c r="C348" s="199"/>
      <c r="D348" s="185" t="s">
        <v>152</v>
      </c>
      <c r="E348" s="200" t="s">
        <v>28</v>
      </c>
      <c r="F348" s="201" t="s">
        <v>455</v>
      </c>
      <c r="G348" s="199"/>
      <c r="H348" s="202">
        <v>1.94</v>
      </c>
      <c r="I348" s="203"/>
      <c r="J348" s="199"/>
      <c r="K348" s="199"/>
      <c r="L348" s="204"/>
      <c r="M348" s="205"/>
      <c r="N348" s="206"/>
      <c r="O348" s="206"/>
      <c r="P348" s="206"/>
      <c r="Q348" s="206"/>
      <c r="R348" s="206"/>
      <c r="S348" s="206"/>
      <c r="T348" s="207"/>
      <c r="AT348" s="208" t="s">
        <v>152</v>
      </c>
      <c r="AU348" s="208" t="s">
        <v>84</v>
      </c>
      <c r="AV348" s="12" t="s">
        <v>84</v>
      </c>
      <c r="AW348" s="12" t="s">
        <v>35</v>
      </c>
      <c r="AX348" s="12" t="s">
        <v>74</v>
      </c>
      <c r="AY348" s="208" t="s">
        <v>140</v>
      </c>
    </row>
    <row r="349" spans="2:65" s="13" customFormat="1" ht="11.25">
      <c r="B349" s="209"/>
      <c r="C349" s="210"/>
      <c r="D349" s="185" t="s">
        <v>152</v>
      </c>
      <c r="E349" s="211" t="s">
        <v>28</v>
      </c>
      <c r="F349" s="212" t="s">
        <v>171</v>
      </c>
      <c r="G349" s="210"/>
      <c r="H349" s="213">
        <v>182</v>
      </c>
      <c r="I349" s="214"/>
      <c r="J349" s="210"/>
      <c r="K349" s="210"/>
      <c r="L349" s="215"/>
      <c r="M349" s="216"/>
      <c r="N349" s="217"/>
      <c r="O349" s="217"/>
      <c r="P349" s="217"/>
      <c r="Q349" s="217"/>
      <c r="R349" s="217"/>
      <c r="S349" s="217"/>
      <c r="T349" s="218"/>
      <c r="AT349" s="219" t="s">
        <v>152</v>
      </c>
      <c r="AU349" s="219" t="s">
        <v>84</v>
      </c>
      <c r="AV349" s="13" t="s">
        <v>148</v>
      </c>
      <c r="AW349" s="13" t="s">
        <v>35</v>
      </c>
      <c r="AX349" s="13" t="s">
        <v>82</v>
      </c>
      <c r="AY349" s="219" t="s">
        <v>140</v>
      </c>
    </row>
    <row r="350" spans="2:65" s="1" customFormat="1" ht="16.5" customHeight="1">
      <c r="B350" s="33"/>
      <c r="C350" s="173" t="s">
        <v>456</v>
      </c>
      <c r="D350" s="173" t="s">
        <v>143</v>
      </c>
      <c r="E350" s="174" t="s">
        <v>457</v>
      </c>
      <c r="F350" s="175" t="s">
        <v>458</v>
      </c>
      <c r="G350" s="176" t="s">
        <v>400</v>
      </c>
      <c r="H350" s="177">
        <v>113</v>
      </c>
      <c r="I350" s="178"/>
      <c r="J350" s="179">
        <f>ROUND(I350*H350,2)</f>
        <v>0</v>
      </c>
      <c r="K350" s="175" t="s">
        <v>147</v>
      </c>
      <c r="L350" s="37"/>
      <c r="M350" s="180" t="s">
        <v>28</v>
      </c>
      <c r="N350" s="181" t="s">
        <v>45</v>
      </c>
      <c r="O350" s="59"/>
      <c r="P350" s="182">
        <f>O350*H350</f>
        <v>0</v>
      </c>
      <c r="Q350" s="182">
        <v>0</v>
      </c>
      <c r="R350" s="182">
        <f>Q350*H350</f>
        <v>0</v>
      </c>
      <c r="S350" s="182">
        <v>2.9999999999999997E-4</v>
      </c>
      <c r="T350" s="183">
        <f>S350*H350</f>
        <v>3.39E-2</v>
      </c>
      <c r="AR350" s="16" t="s">
        <v>148</v>
      </c>
      <c r="AT350" s="16" t="s">
        <v>143</v>
      </c>
      <c r="AU350" s="16" t="s">
        <v>84</v>
      </c>
      <c r="AY350" s="16" t="s">
        <v>140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6" t="s">
        <v>82</v>
      </c>
      <c r="BK350" s="184">
        <f>ROUND(I350*H350,2)</f>
        <v>0</v>
      </c>
      <c r="BL350" s="16" t="s">
        <v>148</v>
      </c>
      <c r="BM350" s="16" t="s">
        <v>459</v>
      </c>
    </row>
    <row r="351" spans="2:65" s="1" customFormat="1" ht="11.25">
      <c r="B351" s="33"/>
      <c r="C351" s="34"/>
      <c r="D351" s="185" t="s">
        <v>150</v>
      </c>
      <c r="E351" s="34"/>
      <c r="F351" s="186" t="s">
        <v>460</v>
      </c>
      <c r="G351" s="34"/>
      <c r="H351" s="34"/>
      <c r="I351" s="102"/>
      <c r="J351" s="34"/>
      <c r="K351" s="34"/>
      <c r="L351" s="37"/>
      <c r="M351" s="187"/>
      <c r="N351" s="59"/>
      <c r="O351" s="59"/>
      <c r="P351" s="59"/>
      <c r="Q351" s="59"/>
      <c r="R351" s="59"/>
      <c r="S351" s="59"/>
      <c r="T351" s="60"/>
      <c r="AT351" s="16" t="s">
        <v>150</v>
      </c>
      <c r="AU351" s="16" t="s">
        <v>84</v>
      </c>
    </row>
    <row r="352" spans="2:65" s="12" customFormat="1" ht="11.25">
      <c r="B352" s="198"/>
      <c r="C352" s="199"/>
      <c r="D352" s="185" t="s">
        <v>152</v>
      </c>
      <c r="E352" s="200" t="s">
        <v>28</v>
      </c>
      <c r="F352" s="201" t="s">
        <v>461</v>
      </c>
      <c r="G352" s="199"/>
      <c r="H352" s="202">
        <v>37.200000000000003</v>
      </c>
      <c r="I352" s="203"/>
      <c r="J352" s="199"/>
      <c r="K352" s="199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152</v>
      </c>
      <c r="AU352" s="208" t="s">
        <v>84</v>
      </c>
      <c r="AV352" s="12" t="s">
        <v>84</v>
      </c>
      <c r="AW352" s="12" t="s">
        <v>35</v>
      </c>
      <c r="AX352" s="12" t="s">
        <v>74</v>
      </c>
      <c r="AY352" s="208" t="s">
        <v>140</v>
      </c>
    </row>
    <row r="353" spans="2:65" s="12" customFormat="1" ht="11.25">
      <c r="B353" s="198"/>
      <c r="C353" s="199"/>
      <c r="D353" s="185" t="s">
        <v>152</v>
      </c>
      <c r="E353" s="200" t="s">
        <v>28</v>
      </c>
      <c r="F353" s="201" t="s">
        <v>462</v>
      </c>
      <c r="G353" s="199"/>
      <c r="H353" s="202">
        <v>23.4</v>
      </c>
      <c r="I353" s="203"/>
      <c r="J353" s="199"/>
      <c r="K353" s="199"/>
      <c r="L353" s="204"/>
      <c r="M353" s="205"/>
      <c r="N353" s="206"/>
      <c r="O353" s="206"/>
      <c r="P353" s="206"/>
      <c r="Q353" s="206"/>
      <c r="R353" s="206"/>
      <c r="S353" s="206"/>
      <c r="T353" s="207"/>
      <c r="AT353" s="208" t="s">
        <v>152</v>
      </c>
      <c r="AU353" s="208" t="s">
        <v>84</v>
      </c>
      <c r="AV353" s="12" t="s">
        <v>84</v>
      </c>
      <c r="AW353" s="12" t="s">
        <v>35</v>
      </c>
      <c r="AX353" s="12" t="s">
        <v>74</v>
      </c>
      <c r="AY353" s="208" t="s">
        <v>140</v>
      </c>
    </row>
    <row r="354" spans="2:65" s="12" customFormat="1" ht="11.25">
      <c r="B354" s="198"/>
      <c r="C354" s="199"/>
      <c r="D354" s="185" t="s">
        <v>152</v>
      </c>
      <c r="E354" s="200" t="s">
        <v>28</v>
      </c>
      <c r="F354" s="201" t="s">
        <v>463</v>
      </c>
      <c r="G354" s="199"/>
      <c r="H354" s="202">
        <v>31.4</v>
      </c>
      <c r="I354" s="203"/>
      <c r="J354" s="199"/>
      <c r="K354" s="199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152</v>
      </c>
      <c r="AU354" s="208" t="s">
        <v>84</v>
      </c>
      <c r="AV354" s="12" t="s">
        <v>84</v>
      </c>
      <c r="AW354" s="12" t="s">
        <v>35</v>
      </c>
      <c r="AX354" s="12" t="s">
        <v>74</v>
      </c>
      <c r="AY354" s="208" t="s">
        <v>140</v>
      </c>
    </row>
    <row r="355" spans="2:65" s="12" customFormat="1" ht="11.25">
      <c r="B355" s="198"/>
      <c r="C355" s="199"/>
      <c r="D355" s="185" t="s">
        <v>152</v>
      </c>
      <c r="E355" s="200" t="s">
        <v>28</v>
      </c>
      <c r="F355" s="201" t="s">
        <v>464</v>
      </c>
      <c r="G355" s="199"/>
      <c r="H355" s="202">
        <v>18.600000000000001</v>
      </c>
      <c r="I355" s="203"/>
      <c r="J355" s="199"/>
      <c r="K355" s="199"/>
      <c r="L355" s="204"/>
      <c r="M355" s="205"/>
      <c r="N355" s="206"/>
      <c r="O355" s="206"/>
      <c r="P355" s="206"/>
      <c r="Q355" s="206"/>
      <c r="R355" s="206"/>
      <c r="S355" s="206"/>
      <c r="T355" s="207"/>
      <c r="AT355" s="208" t="s">
        <v>152</v>
      </c>
      <c r="AU355" s="208" t="s">
        <v>84</v>
      </c>
      <c r="AV355" s="12" t="s">
        <v>84</v>
      </c>
      <c r="AW355" s="12" t="s">
        <v>35</v>
      </c>
      <c r="AX355" s="12" t="s">
        <v>74</v>
      </c>
      <c r="AY355" s="208" t="s">
        <v>140</v>
      </c>
    </row>
    <row r="356" spans="2:65" s="12" customFormat="1" ht="11.25">
      <c r="B356" s="198"/>
      <c r="C356" s="199"/>
      <c r="D356" s="185" t="s">
        <v>152</v>
      </c>
      <c r="E356" s="200" t="s">
        <v>28</v>
      </c>
      <c r="F356" s="201" t="s">
        <v>465</v>
      </c>
      <c r="G356" s="199"/>
      <c r="H356" s="202">
        <v>2.4</v>
      </c>
      <c r="I356" s="203"/>
      <c r="J356" s="199"/>
      <c r="K356" s="199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152</v>
      </c>
      <c r="AU356" s="208" t="s">
        <v>84</v>
      </c>
      <c r="AV356" s="12" t="s">
        <v>84</v>
      </c>
      <c r="AW356" s="12" t="s">
        <v>35</v>
      </c>
      <c r="AX356" s="12" t="s">
        <v>74</v>
      </c>
      <c r="AY356" s="208" t="s">
        <v>140</v>
      </c>
    </row>
    <row r="357" spans="2:65" s="13" customFormat="1" ht="11.25">
      <c r="B357" s="209"/>
      <c r="C357" s="210"/>
      <c r="D357" s="185" t="s">
        <v>152</v>
      </c>
      <c r="E357" s="211" t="s">
        <v>28</v>
      </c>
      <c r="F357" s="212" t="s">
        <v>171</v>
      </c>
      <c r="G357" s="210"/>
      <c r="H357" s="213">
        <v>113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152</v>
      </c>
      <c r="AU357" s="219" t="s">
        <v>84</v>
      </c>
      <c r="AV357" s="13" t="s">
        <v>148</v>
      </c>
      <c r="AW357" s="13" t="s">
        <v>35</v>
      </c>
      <c r="AX357" s="13" t="s">
        <v>82</v>
      </c>
      <c r="AY357" s="219" t="s">
        <v>140</v>
      </c>
    </row>
    <row r="358" spans="2:65" s="1" customFormat="1" ht="16.5" customHeight="1">
      <c r="B358" s="33"/>
      <c r="C358" s="173" t="s">
        <v>466</v>
      </c>
      <c r="D358" s="173" t="s">
        <v>143</v>
      </c>
      <c r="E358" s="174" t="s">
        <v>467</v>
      </c>
      <c r="F358" s="175" t="s">
        <v>468</v>
      </c>
      <c r="G358" s="176" t="s">
        <v>165</v>
      </c>
      <c r="H358" s="177">
        <v>7.2</v>
      </c>
      <c r="I358" s="178"/>
      <c r="J358" s="179">
        <f>ROUND(I358*H358,2)</f>
        <v>0</v>
      </c>
      <c r="K358" s="175" t="s">
        <v>147</v>
      </c>
      <c r="L358" s="37"/>
      <c r="M358" s="180" t="s">
        <v>28</v>
      </c>
      <c r="N358" s="181" t="s">
        <v>45</v>
      </c>
      <c r="O358" s="59"/>
      <c r="P358" s="182">
        <f>O358*H358</f>
        <v>0</v>
      </c>
      <c r="Q358" s="182">
        <v>0</v>
      </c>
      <c r="R358" s="182">
        <f>Q358*H358</f>
        <v>0</v>
      </c>
      <c r="S358" s="182">
        <v>8.1500000000000003E-2</v>
      </c>
      <c r="T358" s="183">
        <f>S358*H358</f>
        <v>0.58679999999999999</v>
      </c>
      <c r="AR358" s="16" t="s">
        <v>148</v>
      </c>
      <c r="AT358" s="16" t="s">
        <v>143</v>
      </c>
      <c r="AU358" s="16" t="s">
        <v>84</v>
      </c>
      <c r="AY358" s="16" t="s">
        <v>140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6" t="s">
        <v>82</v>
      </c>
      <c r="BK358" s="184">
        <f>ROUND(I358*H358,2)</f>
        <v>0</v>
      </c>
      <c r="BL358" s="16" t="s">
        <v>148</v>
      </c>
      <c r="BM358" s="16" t="s">
        <v>469</v>
      </c>
    </row>
    <row r="359" spans="2:65" s="1" customFormat="1" ht="11.25">
      <c r="B359" s="33"/>
      <c r="C359" s="34"/>
      <c r="D359" s="185" t="s">
        <v>150</v>
      </c>
      <c r="E359" s="34"/>
      <c r="F359" s="186" t="s">
        <v>470</v>
      </c>
      <c r="G359" s="34"/>
      <c r="H359" s="34"/>
      <c r="I359" s="102"/>
      <c r="J359" s="34"/>
      <c r="K359" s="34"/>
      <c r="L359" s="37"/>
      <c r="M359" s="187"/>
      <c r="N359" s="59"/>
      <c r="O359" s="59"/>
      <c r="P359" s="59"/>
      <c r="Q359" s="59"/>
      <c r="R359" s="59"/>
      <c r="S359" s="59"/>
      <c r="T359" s="60"/>
      <c r="AT359" s="16" t="s">
        <v>150</v>
      </c>
      <c r="AU359" s="16" t="s">
        <v>84</v>
      </c>
    </row>
    <row r="360" spans="2:65" s="12" customFormat="1" ht="11.25">
      <c r="B360" s="198"/>
      <c r="C360" s="199"/>
      <c r="D360" s="185" t="s">
        <v>152</v>
      </c>
      <c r="E360" s="200" t="s">
        <v>28</v>
      </c>
      <c r="F360" s="201" t="s">
        <v>471</v>
      </c>
      <c r="G360" s="199"/>
      <c r="H360" s="202">
        <v>7.2</v>
      </c>
      <c r="I360" s="203"/>
      <c r="J360" s="199"/>
      <c r="K360" s="199"/>
      <c r="L360" s="204"/>
      <c r="M360" s="205"/>
      <c r="N360" s="206"/>
      <c r="O360" s="206"/>
      <c r="P360" s="206"/>
      <c r="Q360" s="206"/>
      <c r="R360" s="206"/>
      <c r="S360" s="206"/>
      <c r="T360" s="207"/>
      <c r="AT360" s="208" t="s">
        <v>152</v>
      </c>
      <c r="AU360" s="208" t="s">
        <v>84</v>
      </c>
      <c r="AV360" s="12" t="s">
        <v>84</v>
      </c>
      <c r="AW360" s="12" t="s">
        <v>35</v>
      </c>
      <c r="AX360" s="12" t="s">
        <v>82</v>
      </c>
      <c r="AY360" s="208" t="s">
        <v>140</v>
      </c>
    </row>
    <row r="361" spans="2:65" s="1" customFormat="1" ht="16.5" customHeight="1">
      <c r="B361" s="33"/>
      <c r="C361" s="173" t="s">
        <v>472</v>
      </c>
      <c r="D361" s="173" t="s">
        <v>143</v>
      </c>
      <c r="E361" s="174" t="s">
        <v>473</v>
      </c>
      <c r="F361" s="175" t="s">
        <v>474</v>
      </c>
      <c r="G361" s="176" t="s">
        <v>165</v>
      </c>
      <c r="H361" s="177">
        <v>107</v>
      </c>
      <c r="I361" s="178"/>
      <c r="J361" s="179">
        <f>ROUND(I361*H361,2)</f>
        <v>0</v>
      </c>
      <c r="K361" s="175" t="s">
        <v>147</v>
      </c>
      <c r="L361" s="37"/>
      <c r="M361" s="180" t="s">
        <v>28</v>
      </c>
      <c r="N361" s="181" t="s">
        <v>45</v>
      </c>
      <c r="O361" s="59"/>
      <c r="P361" s="182">
        <f>O361*H361</f>
        <v>0</v>
      </c>
      <c r="Q361" s="182">
        <v>0</v>
      </c>
      <c r="R361" s="182">
        <f>Q361*H361</f>
        <v>0</v>
      </c>
      <c r="S361" s="182">
        <v>0</v>
      </c>
      <c r="T361" s="183">
        <f>S361*H361</f>
        <v>0</v>
      </c>
      <c r="AR361" s="16" t="s">
        <v>148</v>
      </c>
      <c r="AT361" s="16" t="s">
        <v>143</v>
      </c>
      <c r="AU361" s="16" t="s">
        <v>84</v>
      </c>
      <c r="AY361" s="16" t="s">
        <v>140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6" t="s">
        <v>82</v>
      </c>
      <c r="BK361" s="184">
        <f>ROUND(I361*H361,2)</f>
        <v>0</v>
      </c>
      <c r="BL361" s="16" t="s">
        <v>148</v>
      </c>
      <c r="BM361" s="16" t="s">
        <v>475</v>
      </c>
    </row>
    <row r="362" spans="2:65" s="1" customFormat="1" ht="11.25">
      <c r="B362" s="33"/>
      <c r="C362" s="34"/>
      <c r="D362" s="185" t="s">
        <v>150</v>
      </c>
      <c r="E362" s="34"/>
      <c r="F362" s="186" t="s">
        <v>474</v>
      </c>
      <c r="G362" s="34"/>
      <c r="H362" s="34"/>
      <c r="I362" s="102"/>
      <c r="J362" s="34"/>
      <c r="K362" s="34"/>
      <c r="L362" s="37"/>
      <c r="M362" s="187"/>
      <c r="N362" s="59"/>
      <c r="O362" s="59"/>
      <c r="P362" s="59"/>
      <c r="Q362" s="59"/>
      <c r="R362" s="59"/>
      <c r="S362" s="59"/>
      <c r="T362" s="60"/>
      <c r="AT362" s="16" t="s">
        <v>150</v>
      </c>
      <c r="AU362" s="16" t="s">
        <v>84</v>
      </c>
    </row>
    <row r="363" spans="2:65" s="11" customFormat="1" ht="11.25">
      <c r="B363" s="188"/>
      <c r="C363" s="189"/>
      <c r="D363" s="185" t="s">
        <v>152</v>
      </c>
      <c r="E363" s="190" t="s">
        <v>28</v>
      </c>
      <c r="F363" s="191" t="s">
        <v>476</v>
      </c>
      <c r="G363" s="189"/>
      <c r="H363" s="190" t="s">
        <v>28</v>
      </c>
      <c r="I363" s="192"/>
      <c r="J363" s="189"/>
      <c r="K363" s="189"/>
      <c r="L363" s="193"/>
      <c r="M363" s="194"/>
      <c r="N363" s="195"/>
      <c r="O363" s="195"/>
      <c r="P363" s="195"/>
      <c r="Q363" s="195"/>
      <c r="R363" s="195"/>
      <c r="S363" s="195"/>
      <c r="T363" s="196"/>
      <c r="AT363" s="197" t="s">
        <v>152</v>
      </c>
      <c r="AU363" s="197" t="s">
        <v>84</v>
      </c>
      <c r="AV363" s="11" t="s">
        <v>82</v>
      </c>
      <c r="AW363" s="11" t="s">
        <v>35</v>
      </c>
      <c r="AX363" s="11" t="s">
        <v>74</v>
      </c>
      <c r="AY363" s="197" t="s">
        <v>140</v>
      </c>
    </row>
    <row r="364" spans="2:65" s="11" customFormat="1" ht="11.25">
      <c r="B364" s="188"/>
      <c r="C364" s="189"/>
      <c r="D364" s="185" t="s">
        <v>152</v>
      </c>
      <c r="E364" s="190" t="s">
        <v>28</v>
      </c>
      <c r="F364" s="191" t="s">
        <v>477</v>
      </c>
      <c r="G364" s="189"/>
      <c r="H364" s="190" t="s">
        <v>28</v>
      </c>
      <c r="I364" s="192"/>
      <c r="J364" s="189"/>
      <c r="K364" s="189"/>
      <c r="L364" s="193"/>
      <c r="M364" s="194"/>
      <c r="N364" s="195"/>
      <c r="O364" s="195"/>
      <c r="P364" s="195"/>
      <c r="Q364" s="195"/>
      <c r="R364" s="195"/>
      <c r="S364" s="195"/>
      <c r="T364" s="196"/>
      <c r="AT364" s="197" t="s">
        <v>152</v>
      </c>
      <c r="AU364" s="197" t="s">
        <v>84</v>
      </c>
      <c r="AV364" s="11" t="s">
        <v>82</v>
      </c>
      <c r="AW364" s="11" t="s">
        <v>35</v>
      </c>
      <c r="AX364" s="11" t="s">
        <v>74</v>
      </c>
      <c r="AY364" s="197" t="s">
        <v>140</v>
      </c>
    </row>
    <row r="365" spans="2:65" s="12" customFormat="1" ht="11.25">
      <c r="B365" s="198"/>
      <c r="C365" s="199"/>
      <c r="D365" s="185" t="s">
        <v>152</v>
      </c>
      <c r="E365" s="200" t="s">
        <v>28</v>
      </c>
      <c r="F365" s="201" t="s">
        <v>478</v>
      </c>
      <c r="G365" s="199"/>
      <c r="H365" s="202">
        <v>48.6</v>
      </c>
      <c r="I365" s="203"/>
      <c r="J365" s="199"/>
      <c r="K365" s="199"/>
      <c r="L365" s="204"/>
      <c r="M365" s="205"/>
      <c r="N365" s="206"/>
      <c r="O365" s="206"/>
      <c r="P365" s="206"/>
      <c r="Q365" s="206"/>
      <c r="R365" s="206"/>
      <c r="S365" s="206"/>
      <c r="T365" s="207"/>
      <c r="AT365" s="208" t="s">
        <v>152</v>
      </c>
      <c r="AU365" s="208" t="s">
        <v>84</v>
      </c>
      <c r="AV365" s="12" t="s">
        <v>84</v>
      </c>
      <c r="AW365" s="12" t="s">
        <v>35</v>
      </c>
      <c r="AX365" s="12" t="s">
        <v>74</v>
      </c>
      <c r="AY365" s="208" t="s">
        <v>140</v>
      </c>
    </row>
    <row r="366" spans="2:65" s="12" customFormat="1" ht="11.25">
      <c r="B366" s="198"/>
      <c r="C366" s="199"/>
      <c r="D366" s="185" t="s">
        <v>152</v>
      </c>
      <c r="E366" s="200" t="s">
        <v>28</v>
      </c>
      <c r="F366" s="201" t="s">
        <v>479</v>
      </c>
      <c r="G366" s="199"/>
      <c r="H366" s="202">
        <v>-5.28</v>
      </c>
      <c r="I366" s="203"/>
      <c r="J366" s="199"/>
      <c r="K366" s="199"/>
      <c r="L366" s="204"/>
      <c r="M366" s="205"/>
      <c r="N366" s="206"/>
      <c r="O366" s="206"/>
      <c r="P366" s="206"/>
      <c r="Q366" s="206"/>
      <c r="R366" s="206"/>
      <c r="S366" s="206"/>
      <c r="T366" s="207"/>
      <c r="AT366" s="208" t="s">
        <v>152</v>
      </c>
      <c r="AU366" s="208" t="s">
        <v>84</v>
      </c>
      <c r="AV366" s="12" t="s">
        <v>84</v>
      </c>
      <c r="AW366" s="12" t="s">
        <v>35</v>
      </c>
      <c r="AX366" s="12" t="s">
        <v>74</v>
      </c>
      <c r="AY366" s="208" t="s">
        <v>140</v>
      </c>
    </row>
    <row r="367" spans="2:65" s="11" customFormat="1" ht="11.25">
      <c r="B367" s="188"/>
      <c r="C367" s="189"/>
      <c r="D367" s="185" t="s">
        <v>152</v>
      </c>
      <c r="E367" s="190" t="s">
        <v>28</v>
      </c>
      <c r="F367" s="191" t="s">
        <v>480</v>
      </c>
      <c r="G367" s="189"/>
      <c r="H367" s="190" t="s">
        <v>28</v>
      </c>
      <c r="I367" s="192"/>
      <c r="J367" s="189"/>
      <c r="K367" s="189"/>
      <c r="L367" s="193"/>
      <c r="M367" s="194"/>
      <c r="N367" s="195"/>
      <c r="O367" s="195"/>
      <c r="P367" s="195"/>
      <c r="Q367" s="195"/>
      <c r="R367" s="195"/>
      <c r="S367" s="195"/>
      <c r="T367" s="196"/>
      <c r="AT367" s="197" t="s">
        <v>152</v>
      </c>
      <c r="AU367" s="197" t="s">
        <v>84</v>
      </c>
      <c r="AV367" s="11" t="s">
        <v>82</v>
      </c>
      <c r="AW367" s="11" t="s">
        <v>35</v>
      </c>
      <c r="AX367" s="11" t="s">
        <v>74</v>
      </c>
      <c r="AY367" s="197" t="s">
        <v>140</v>
      </c>
    </row>
    <row r="368" spans="2:65" s="12" customFormat="1" ht="11.25">
      <c r="B368" s="198"/>
      <c r="C368" s="199"/>
      <c r="D368" s="185" t="s">
        <v>152</v>
      </c>
      <c r="E368" s="200" t="s">
        <v>28</v>
      </c>
      <c r="F368" s="201" t="s">
        <v>481</v>
      </c>
      <c r="G368" s="199"/>
      <c r="H368" s="202">
        <v>70.92</v>
      </c>
      <c r="I368" s="203"/>
      <c r="J368" s="199"/>
      <c r="K368" s="199"/>
      <c r="L368" s="204"/>
      <c r="M368" s="205"/>
      <c r="N368" s="206"/>
      <c r="O368" s="206"/>
      <c r="P368" s="206"/>
      <c r="Q368" s="206"/>
      <c r="R368" s="206"/>
      <c r="S368" s="206"/>
      <c r="T368" s="207"/>
      <c r="AT368" s="208" t="s">
        <v>152</v>
      </c>
      <c r="AU368" s="208" t="s">
        <v>84</v>
      </c>
      <c r="AV368" s="12" t="s">
        <v>84</v>
      </c>
      <c r="AW368" s="12" t="s">
        <v>35</v>
      </c>
      <c r="AX368" s="12" t="s">
        <v>74</v>
      </c>
      <c r="AY368" s="208" t="s">
        <v>140</v>
      </c>
    </row>
    <row r="369" spans="2:65" s="12" customFormat="1" ht="11.25">
      <c r="B369" s="198"/>
      <c r="C369" s="199"/>
      <c r="D369" s="185" t="s">
        <v>152</v>
      </c>
      <c r="E369" s="200" t="s">
        <v>28</v>
      </c>
      <c r="F369" s="201" t="s">
        <v>482</v>
      </c>
      <c r="G369" s="199"/>
      <c r="H369" s="202">
        <v>-8</v>
      </c>
      <c r="I369" s="203"/>
      <c r="J369" s="199"/>
      <c r="K369" s="199"/>
      <c r="L369" s="204"/>
      <c r="M369" s="205"/>
      <c r="N369" s="206"/>
      <c r="O369" s="206"/>
      <c r="P369" s="206"/>
      <c r="Q369" s="206"/>
      <c r="R369" s="206"/>
      <c r="S369" s="206"/>
      <c r="T369" s="207"/>
      <c r="AT369" s="208" t="s">
        <v>152</v>
      </c>
      <c r="AU369" s="208" t="s">
        <v>84</v>
      </c>
      <c r="AV369" s="12" t="s">
        <v>84</v>
      </c>
      <c r="AW369" s="12" t="s">
        <v>35</v>
      </c>
      <c r="AX369" s="12" t="s">
        <v>74</v>
      </c>
      <c r="AY369" s="208" t="s">
        <v>140</v>
      </c>
    </row>
    <row r="370" spans="2:65" s="12" customFormat="1" ht="11.25">
      <c r="B370" s="198"/>
      <c r="C370" s="199"/>
      <c r="D370" s="185" t="s">
        <v>152</v>
      </c>
      <c r="E370" s="200" t="s">
        <v>28</v>
      </c>
      <c r="F370" s="201" t="s">
        <v>228</v>
      </c>
      <c r="G370" s="199"/>
      <c r="H370" s="202">
        <v>0.76</v>
      </c>
      <c r="I370" s="203"/>
      <c r="J370" s="199"/>
      <c r="K370" s="199"/>
      <c r="L370" s="204"/>
      <c r="M370" s="205"/>
      <c r="N370" s="206"/>
      <c r="O370" s="206"/>
      <c r="P370" s="206"/>
      <c r="Q370" s="206"/>
      <c r="R370" s="206"/>
      <c r="S370" s="206"/>
      <c r="T370" s="207"/>
      <c r="AT370" s="208" t="s">
        <v>152</v>
      </c>
      <c r="AU370" s="208" t="s">
        <v>84</v>
      </c>
      <c r="AV370" s="12" t="s">
        <v>84</v>
      </c>
      <c r="AW370" s="12" t="s">
        <v>35</v>
      </c>
      <c r="AX370" s="12" t="s">
        <v>74</v>
      </c>
      <c r="AY370" s="208" t="s">
        <v>140</v>
      </c>
    </row>
    <row r="371" spans="2:65" s="13" customFormat="1" ht="11.25">
      <c r="B371" s="209"/>
      <c r="C371" s="210"/>
      <c r="D371" s="185" t="s">
        <v>152</v>
      </c>
      <c r="E371" s="211" t="s">
        <v>28</v>
      </c>
      <c r="F371" s="212" t="s">
        <v>171</v>
      </c>
      <c r="G371" s="210"/>
      <c r="H371" s="213">
        <v>107</v>
      </c>
      <c r="I371" s="214"/>
      <c r="J371" s="210"/>
      <c r="K371" s="210"/>
      <c r="L371" s="215"/>
      <c r="M371" s="216"/>
      <c r="N371" s="217"/>
      <c r="O371" s="217"/>
      <c r="P371" s="217"/>
      <c r="Q371" s="217"/>
      <c r="R371" s="217"/>
      <c r="S371" s="217"/>
      <c r="T371" s="218"/>
      <c r="AT371" s="219" t="s">
        <v>152</v>
      </c>
      <c r="AU371" s="219" t="s">
        <v>84</v>
      </c>
      <c r="AV371" s="13" t="s">
        <v>148</v>
      </c>
      <c r="AW371" s="13" t="s">
        <v>35</v>
      </c>
      <c r="AX371" s="13" t="s">
        <v>82</v>
      </c>
      <c r="AY371" s="219" t="s">
        <v>140</v>
      </c>
    </row>
    <row r="372" spans="2:65" s="1" customFormat="1" ht="16.5" customHeight="1">
      <c r="B372" s="33"/>
      <c r="C372" s="173" t="s">
        <v>483</v>
      </c>
      <c r="D372" s="173" t="s">
        <v>143</v>
      </c>
      <c r="E372" s="174" t="s">
        <v>484</v>
      </c>
      <c r="F372" s="175" t="s">
        <v>485</v>
      </c>
      <c r="G372" s="176" t="s">
        <v>314</v>
      </c>
      <c r="H372" s="177">
        <v>8</v>
      </c>
      <c r="I372" s="178"/>
      <c r="J372" s="179">
        <f>ROUND(I372*H372,2)</f>
        <v>0</v>
      </c>
      <c r="K372" s="175" t="s">
        <v>28</v>
      </c>
      <c r="L372" s="37"/>
      <c r="M372" s="180" t="s">
        <v>28</v>
      </c>
      <c r="N372" s="181" t="s">
        <v>45</v>
      </c>
      <c r="O372" s="59"/>
      <c r="P372" s="182">
        <f>O372*H372</f>
        <v>0</v>
      </c>
      <c r="Q372" s="182">
        <v>0</v>
      </c>
      <c r="R372" s="182">
        <f>Q372*H372</f>
        <v>0</v>
      </c>
      <c r="S372" s="182">
        <v>2.8E-3</v>
      </c>
      <c r="T372" s="183">
        <f>S372*H372</f>
        <v>2.24E-2</v>
      </c>
      <c r="AR372" s="16" t="s">
        <v>148</v>
      </c>
      <c r="AT372" s="16" t="s">
        <v>143</v>
      </c>
      <c r="AU372" s="16" t="s">
        <v>84</v>
      </c>
      <c r="AY372" s="16" t="s">
        <v>140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6" t="s">
        <v>82</v>
      </c>
      <c r="BK372" s="184">
        <f>ROUND(I372*H372,2)</f>
        <v>0</v>
      </c>
      <c r="BL372" s="16" t="s">
        <v>148</v>
      </c>
      <c r="BM372" s="16" t="s">
        <v>486</v>
      </c>
    </row>
    <row r="373" spans="2:65" s="1" customFormat="1" ht="11.25">
      <c r="B373" s="33"/>
      <c r="C373" s="34"/>
      <c r="D373" s="185" t="s">
        <v>150</v>
      </c>
      <c r="E373" s="34"/>
      <c r="F373" s="186" t="s">
        <v>485</v>
      </c>
      <c r="G373" s="34"/>
      <c r="H373" s="34"/>
      <c r="I373" s="102"/>
      <c r="J373" s="34"/>
      <c r="K373" s="34"/>
      <c r="L373" s="37"/>
      <c r="M373" s="187"/>
      <c r="N373" s="59"/>
      <c r="O373" s="59"/>
      <c r="P373" s="59"/>
      <c r="Q373" s="59"/>
      <c r="R373" s="59"/>
      <c r="S373" s="59"/>
      <c r="T373" s="60"/>
      <c r="AT373" s="16" t="s">
        <v>150</v>
      </c>
      <c r="AU373" s="16" t="s">
        <v>84</v>
      </c>
    </row>
    <row r="374" spans="2:65" s="1" customFormat="1" ht="16.5" customHeight="1">
      <c r="B374" s="33"/>
      <c r="C374" s="173" t="s">
        <v>487</v>
      </c>
      <c r="D374" s="173" t="s">
        <v>143</v>
      </c>
      <c r="E374" s="174" t="s">
        <v>488</v>
      </c>
      <c r="F374" s="175" t="s">
        <v>489</v>
      </c>
      <c r="G374" s="176" t="s">
        <v>165</v>
      </c>
      <c r="H374" s="177">
        <v>490</v>
      </c>
      <c r="I374" s="178"/>
      <c r="J374" s="179">
        <f>ROUND(I374*H374,2)</f>
        <v>0</v>
      </c>
      <c r="K374" s="175" t="s">
        <v>147</v>
      </c>
      <c r="L374" s="37"/>
      <c r="M374" s="180" t="s">
        <v>28</v>
      </c>
      <c r="N374" s="181" t="s">
        <v>45</v>
      </c>
      <c r="O374" s="59"/>
      <c r="P374" s="182">
        <f>O374*H374</f>
        <v>0</v>
      </c>
      <c r="Q374" s="182">
        <v>1E-3</v>
      </c>
      <c r="R374" s="182">
        <f>Q374*H374</f>
        <v>0.49</v>
      </c>
      <c r="S374" s="182">
        <v>3.1E-4</v>
      </c>
      <c r="T374" s="183">
        <f>S374*H374</f>
        <v>0.15190000000000001</v>
      </c>
      <c r="AR374" s="16" t="s">
        <v>281</v>
      </c>
      <c r="AT374" s="16" t="s">
        <v>143</v>
      </c>
      <c r="AU374" s="16" t="s">
        <v>84</v>
      </c>
      <c r="AY374" s="16" t="s">
        <v>140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16" t="s">
        <v>82</v>
      </c>
      <c r="BK374" s="184">
        <f>ROUND(I374*H374,2)</f>
        <v>0</v>
      </c>
      <c r="BL374" s="16" t="s">
        <v>281</v>
      </c>
      <c r="BM374" s="16" t="s">
        <v>490</v>
      </c>
    </row>
    <row r="375" spans="2:65" s="1" customFormat="1" ht="11.25">
      <c r="B375" s="33"/>
      <c r="C375" s="34"/>
      <c r="D375" s="185" t="s">
        <v>150</v>
      </c>
      <c r="E375" s="34"/>
      <c r="F375" s="186" t="s">
        <v>491</v>
      </c>
      <c r="G375" s="34"/>
      <c r="H375" s="34"/>
      <c r="I375" s="102"/>
      <c r="J375" s="34"/>
      <c r="K375" s="34"/>
      <c r="L375" s="37"/>
      <c r="M375" s="187"/>
      <c r="N375" s="59"/>
      <c r="O375" s="59"/>
      <c r="P375" s="59"/>
      <c r="Q375" s="59"/>
      <c r="R375" s="59"/>
      <c r="S375" s="59"/>
      <c r="T375" s="60"/>
      <c r="AT375" s="16" t="s">
        <v>150</v>
      </c>
      <c r="AU375" s="16" t="s">
        <v>84</v>
      </c>
    </row>
    <row r="376" spans="2:65" s="11" customFormat="1" ht="11.25">
      <c r="B376" s="188"/>
      <c r="C376" s="189"/>
      <c r="D376" s="185" t="s">
        <v>152</v>
      </c>
      <c r="E376" s="190" t="s">
        <v>28</v>
      </c>
      <c r="F376" s="191" t="s">
        <v>380</v>
      </c>
      <c r="G376" s="189"/>
      <c r="H376" s="190" t="s">
        <v>28</v>
      </c>
      <c r="I376" s="192"/>
      <c r="J376" s="189"/>
      <c r="K376" s="189"/>
      <c r="L376" s="193"/>
      <c r="M376" s="194"/>
      <c r="N376" s="195"/>
      <c r="O376" s="195"/>
      <c r="P376" s="195"/>
      <c r="Q376" s="195"/>
      <c r="R376" s="195"/>
      <c r="S376" s="195"/>
      <c r="T376" s="196"/>
      <c r="AT376" s="197" t="s">
        <v>152</v>
      </c>
      <c r="AU376" s="197" t="s">
        <v>84</v>
      </c>
      <c r="AV376" s="11" t="s">
        <v>82</v>
      </c>
      <c r="AW376" s="11" t="s">
        <v>35</v>
      </c>
      <c r="AX376" s="11" t="s">
        <v>74</v>
      </c>
      <c r="AY376" s="197" t="s">
        <v>140</v>
      </c>
    </row>
    <row r="377" spans="2:65" s="11" customFormat="1" ht="11.25">
      <c r="B377" s="188"/>
      <c r="C377" s="189"/>
      <c r="D377" s="185" t="s">
        <v>152</v>
      </c>
      <c r="E377" s="190" t="s">
        <v>28</v>
      </c>
      <c r="F377" s="191" t="s">
        <v>492</v>
      </c>
      <c r="G377" s="189"/>
      <c r="H377" s="190" t="s">
        <v>28</v>
      </c>
      <c r="I377" s="192"/>
      <c r="J377" s="189"/>
      <c r="K377" s="189"/>
      <c r="L377" s="193"/>
      <c r="M377" s="194"/>
      <c r="N377" s="195"/>
      <c r="O377" s="195"/>
      <c r="P377" s="195"/>
      <c r="Q377" s="195"/>
      <c r="R377" s="195"/>
      <c r="S377" s="195"/>
      <c r="T377" s="196"/>
      <c r="AT377" s="197" t="s">
        <v>152</v>
      </c>
      <c r="AU377" s="197" t="s">
        <v>84</v>
      </c>
      <c r="AV377" s="11" t="s">
        <v>82</v>
      </c>
      <c r="AW377" s="11" t="s">
        <v>35</v>
      </c>
      <c r="AX377" s="11" t="s">
        <v>74</v>
      </c>
      <c r="AY377" s="197" t="s">
        <v>140</v>
      </c>
    </row>
    <row r="378" spans="2:65" s="12" customFormat="1" ht="11.25">
      <c r="B378" s="198"/>
      <c r="C378" s="199"/>
      <c r="D378" s="185" t="s">
        <v>152</v>
      </c>
      <c r="E378" s="200" t="s">
        <v>28</v>
      </c>
      <c r="F378" s="201" t="s">
        <v>493</v>
      </c>
      <c r="G378" s="199"/>
      <c r="H378" s="202">
        <v>185.3</v>
      </c>
      <c r="I378" s="203"/>
      <c r="J378" s="199"/>
      <c r="K378" s="199"/>
      <c r="L378" s="204"/>
      <c r="M378" s="205"/>
      <c r="N378" s="206"/>
      <c r="O378" s="206"/>
      <c r="P378" s="206"/>
      <c r="Q378" s="206"/>
      <c r="R378" s="206"/>
      <c r="S378" s="206"/>
      <c r="T378" s="207"/>
      <c r="AT378" s="208" t="s">
        <v>152</v>
      </c>
      <c r="AU378" s="208" t="s">
        <v>84</v>
      </c>
      <c r="AV378" s="12" t="s">
        <v>84</v>
      </c>
      <c r="AW378" s="12" t="s">
        <v>35</v>
      </c>
      <c r="AX378" s="12" t="s">
        <v>74</v>
      </c>
      <c r="AY378" s="208" t="s">
        <v>140</v>
      </c>
    </row>
    <row r="379" spans="2:65" s="11" customFormat="1" ht="11.25">
      <c r="B379" s="188"/>
      <c r="C379" s="189"/>
      <c r="D379" s="185" t="s">
        <v>152</v>
      </c>
      <c r="E379" s="190" t="s">
        <v>28</v>
      </c>
      <c r="F379" s="191" t="s">
        <v>218</v>
      </c>
      <c r="G379" s="189"/>
      <c r="H379" s="190" t="s">
        <v>28</v>
      </c>
      <c r="I379" s="192"/>
      <c r="J379" s="189"/>
      <c r="K379" s="189"/>
      <c r="L379" s="193"/>
      <c r="M379" s="194"/>
      <c r="N379" s="195"/>
      <c r="O379" s="195"/>
      <c r="P379" s="195"/>
      <c r="Q379" s="195"/>
      <c r="R379" s="195"/>
      <c r="S379" s="195"/>
      <c r="T379" s="196"/>
      <c r="AT379" s="197" t="s">
        <v>152</v>
      </c>
      <c r="AU379" s="197" t="s">
        <v>84</v>
      </c>
      <c r="AV379" s="11" t="s">
        <v>82</v>
      </c>
      <c r="AW379" s="11" t="s">
        <v>35</v>
      </c>
      <c r="AX379" s="11" t="s">
        <v>74</v>
      </c>
      <c r="AY379" s="197" t="s">
        <v>140</v>
      </c>
    </row>
    <row r="380" spans="2:65" s="11" customFormat="1" ht="11.25">
      <c r="B380" s="188"/>
      <c r="C380" s="189"/>
      <c r="D380" s="185" t="s">
        <v>152</v>
      </c>
      <c r="E380" s="190" t="s">
        <v>28</v>
      </c>
      <c r="F380" s="191" t="s">
        <v>219</v>
      </c>
      <c r="G380" s="189"/>
      <c r="H380" s="190" t="s">
        <v>28</v>
      </c>
      <c r="I380" s="192"/>
      <c r="J380" s="189"/>
      <c r="K380" s="189"/>
      <c r="L380" s="193"/>
      <c r="M380" s="194"/>
      <c r="N380" s="195"/>
      <c r="O380" s="195"/>
      <c r="P380" s="195"/>
      <c r="Q380" s="195"/>
      <c r="R380" s="195"/>
      <c r="S380" s="195"/>
      <c r="T380" s="196"/>
      <c r="AT380" s="197" t="s">
        <v>152</v>
      </c>
      <c r="AU380" s="197" t="s">
        <v>84</v>
      </c>
      <c r="AV380" s="11" t="s">
        <v>82</v>
      </c>
      <c r="AW380" s="11" t="s">
        <v>35</v>
      </c>
      <c r="AX380" s="11" t="s">
        <v>74</v>
      </c>
      <c r="AY380" s="197" t="s">
        <v>140</v>
      </c>
    </row>
    <row r="381" spans="2:65" s="12" customFormat="1" ht="11.25">
      <c r="B381" s="198"/>
      <c r="C381" s="199"/>
      <c r="D381" s="185" t="s">
        <v>152</v>
      </c>
      <c r="E381" s="200" t="s">
        <v>28</v>
      </c>
      <c r="F381" s="201" t="s">
        <v>220</v>
      </c>
      <c r="G381" s="199"/>
      <c r="H381" s="202">
        <v>109.47</v>
      </c>
      <c r="I381" s="203"/>
      <c r="J381" s="199"/>
      <c r="K381" s="199"/>
      <c r="L381" s="204"/>
      <c r="M381" s="205"/>
      <c r="N381" s="206"/>
      <c r="O381" s="206"/>
      <c r="P381" s="206"/>
      <c r="Q381" s="206"/>
      <c r="R381" s="206"/>
      <c r="S381" s="206"/>
      <c r="T381" s="207"/>
      <c r="AT381" s="208" t="s">
        <v>152</v>
      </c>
      <c r="AU381" s="208" t="s">
        <v>84</v>
      </c>
      <c r="AV381" s="12" t="s">
        <v>84</v>
      </c>
      <c r="AW381" s="12" t="s">
        <v>35</v>
      </c>
      <c r="AX381" s="12" t="s">
        <v>74</v>
      </c>
      <c r="AY381" s="208" t="s">
        <v>140</v>
      </c>
    </row>
    <row r="382" spans="2:65" s="12" customFormat="1" ht="11.25">
      <c r="B382" s="198"/>
      <c r="C382" s="199"/>
      <c r="D382" s="185" t="s">
        <v>152</v>
      </c>
      <c r="E382" s="200" t="s">
        <v>28</v>
      </c>
      <c r="F382" s="201" t="s">
        <v>494</v>
      </c>
      <c r="G382" s="199"/>
      <c r="H382" s="202">
        <v>91.54</v>
      </c>
      <c r="I382" s="203"/>
      <c r="J382" s="199"/>
      <c r="K382" s="199"/>
      <c r="L382" s="204"/>
      <c r="M382" s="205"/>
      <c r="N382" s="206"/>
      <c r="O382" s="206"/>
      <c r="P382" s="206"/>
      <c r="Q382" s="206"/>
      <c r="R382" s="206"/>
      <c r="S382" s="206"/>
      <c r="T382" s="207"/>
      <c r="AT382" s="208" t="s">
        <v>152</v>
      </c>
      <c r="AU382" s="208" t="s">
        <v>84</v>
      </c>
      <c r="AV382" s="12" t="s">
        <v>84</v>
      </c>
      <c r="AW382" s="12" t="s">
        <v>35</v>
      </c>
      <c r="AX382" s="12" t="s">
        <v>74</v>
      </c>
      <c r="AY382" s="208" t="s">
        <v>140</v>
      </c>
    </row>
    <row r="383" spans="2:65" s="12" customFormat="1" ht="11.25">
      <c r="B383" s="198"/>
      <c r="C383" s="199"/>
      <c r="D383" s="185" t="s">
        <v>152</v>
      </c>
      <c r="E383" s="200" t="s">
        <v>28</v>
      </c>
      <c r="F383" s="201" t="s">
        <v>495</v>
      </c>
      <c r="G383" s="199"/>
      <c r="H383" s="202">
        <v>-23.52</v>
      </c>
      <c r="I383" s="203"/>
      <c r="J383" s="199"/>
      <c r="K383" s="199"/>
      <c r="L383" s="204"/>
      <c r="M383" s="205"/>
      <c r="N383" s="206"/>
      <c r="O383" s="206"/>
      <c r="P383" s="206"/>
      <c r="Q383" s="206"/>
      <c r="R383" s="206"/>
      <c r="S383" s="206"/>
      <c r="T383" s="207"/>
      <c r="AT383" s="208" t="s">
        <v>152</v>
      </c>
      <c r="AU383" s="208" t="s">
        <v>84</v>
      </c>
      <c r="AV383" s="12" t="s">
        <v>84</v>
      </c>
      <c r="AW383" s="12" t="s">
        <v>35</v>
      </c>
      <c r="AX383" s="12" t="s">
        <v>74</v>
      </c>
      <c r="AY383" s="208" t="s">
        <v>140</v>
      </c>
    </row>
    <row r="384" spans="2:65" s="11" customFormat="1" ht="11.25">
      <c r="B384" s="188"/>
      <c r="C384" s="189"/>
      <c r="D384" s="185" t="s">
        <v>152</v>
      </c>
      <c r="E384" s="190" t="s">
        <v>28</v>
      </c>
      <c r="F384" s="191" t="s">
        <v>223</v>
      </c>
      <c r="G384" s="189"/>
      <c r="H384" s="190" t="s">
        <v>28</v>
      </c>
      <c r="I384" s="192"/>
      <c r="J384" s="189"/>
      <c r="K384" s="189"/>
      <c r="L384" s="193"/>
      <c r="M384" s="194"/>
      <c r="N384" s="195"/>
      <c r="O384" s="195"/>
      <c r="P384" s="195"/>
      <c r="Q384" s="195"/>
      <c r="R384" s="195"/>
      <c r="S384" s="195"/>
      <c r="T384" s="196"/>
      <c r="AT384" s="197" t="s">
        <v>152</v>
      </c>
      <c r="AU384" s="197" t="s">
        <v>84</v>
      </c>
      <c r="AV384" s="11" t="s">
        <v>82</v>
      </c>
      <c r="AW384" s="11" t="s">
        <v>35</v>
      </c>
      <c r="AX384" s="11" t="s">
        <v>74</v>
      </c>
      <c r="AY384" s="197" t="s">
        <v>140</v>
      </c>
    </row>
    <row r="385" spans="2:65" s="12" customFormat="1" ht="11.25">
      <c r="B385" s="198"/>
      <c r="C385" s="199"/>
      <c r="D385" s="185" t="s">
        <v>152</v>
      </c>
      <c r="E385" s="200" t="s">
        <v>28</v>
      </c>
      <c r="F385" s="201" t="s">
        <v>224</v>
      </c>
      <c r="G385" s="199"/>
      <c r="H385" s="202">
        <v>53.71</v>
      </c>
      <c r="I385" s="203"/>
      <c r="J385" s="199"/>
      <c r="K385" s="199"/>
      <c r="L385" s="204"/>
      <c r="M385" s="205"/>
      <c r="N385" s="206"/>
      <c r="O385" s="206"/>
      <c r="P385" s="206"/>
      <c r="Q385" s="206"/>
      <c r="R385" s="206"/>
      <c r="S385" s="206"/>
      <c r="T385" s="207"/>
      <c r="AT385" s="208" t="s">
        <v>152</v>
      </c>
      <c r="AU385" s="208" t="s">
        <v>84</v>
      </c>
      <c r="AV385" s="12" t="s">
        <v>84</v>
      </c>
      <c r="AW385" s="12" t="s">
        <v>35</v>
      </c>
      <c r="AX385" s="12" t="s">
        <v>74</v>
      </c>
      <c r="AY385" s="208" t="s">
        <v>140</v>
      </c>
    </row>
    <row r="386" spans="2:65" s="12" customFormat="1" ht="11.25">
      <c r="B386" s="198"/>
      <c r="C386" s="199"/>
      <c r="D386" s="185" t="s">
        <v>152</v>
      </c>
      <c r="E386" s="200" t="s">
        <v>28</v>
      </c>
      <c r="F386" s="201" t="s">
        <v>496</v>
      </c>
      <c r="G386" s="199"/>
      <c r="H386" s="202">
        <v>40.020000000000003</v>
      </c>
      <c r="I386" s="203"/>
      <c r="J386" s="199"/>
      <c r="K386" s="199"/>
      <c r="L386" s="204"/>
      <c r="M386" s="205"/>
      <c r="N386" s="206"/>
      <c r="O386" s="206"/>
      <c r="P386" s="206"/>
      <c r="Q386" s="206"/>
      <c r="R386" s="206"/>
      <c r="S386" s="206"/>
      <c r="T386" s="207"/>
      <c r="AT386" s="208" t="s">
        <v>152</v>
      </c>
      <c r="AU386" s="208" t="s">
        <v>84</v>
      </c>
      <c r="AV386" s="12" t="s">
        <v>84</v>
      </c>
      <c r="AW386" s="12" t="s">
        <v>35</v>
      </c>
      <c r="AX386" s="12" t="s">
        <v>74</v>
      </c>
      <c r="AY386" s="208" t="s">
        <v>140</v>
      </c>
    </row>
    <row r="387" spans="2:65" s="12" customFormat="1" ht="11.25">
      <c r="B387" s="198"/>
      <c r="C387" s="199"/>
      <c r="D387" s="185" t="s">
        <v>152</v>
      </c>
      <c r="E387" s="200" t="s">
        <v>28</v>
      </c>
      <c r="F387" s="201" t="s">
        <v>497</v>
      </c>
      <c r="G387" s="199"/>
      <c r="H387" s="202">
        <v>28.52</v>
      </c>
      <c r="I387" s="203"/>
      <c r="J387" s="199"/>
      <c r="K387" s="199"/>
      <c r="L387" s="204"/>
      <c r="M387" s="205"/>
      <c r="N387" s="206"/>
      <c r="O387" s="206"/>
      <c r="P387" s="206"/>
      <c r="Q387" s="206"/>
      <c r="R387" s="206"/>
      <c r="S387" s="206"/>
      <c r="T387" s="207"/>
      <c r="AT387" s="208" t="s">
        <v>152</v>
      </c>
      <c r="AU387" s="208" t="s">
        <v>84</v>
      </c>
      <c r="AV387" s="12" t="s">
        <v>84</v>
      </c>
      <c r="AW387" s="12" t="s">
        <v>35</v>
      </c>
      <c r="AX387" s="12" t="s">
        <v>74</v>
      </c>
      <c r="AY387" s="208" t="s">
        <v>140</v>
      </c>
    </row>
    <row r="388" spans="2:65" s="12" customFormat="1" ht="11.25">
      <c r="B388" s="198"/>
      <c r="C388" s="199"/>
      <c r="D388" s="185" t="s">
        <v>152</v>
      </c>
      <c r="E388" s="200" t="s">
        <v>28</v>
      </c>
      <c r="F388" s="201" t="s">
        <v>498</v>
      </c>
      <c r="G388" s="199"/>
      <c r="H388" s="202">
        <v>4.96</v>
      </c>
      <c r="I388" s="203"/>
      <c r="J388" s="199"/>
      <c r="K388" s="199"/>
      <c r="L388" s="204"/>
      <c r="M388" s="205"/>
      <c r="N388" s="206"/>
      <c r="O388" s="206"/>
      <c r="P388" s="206"/>
      <c r="Q388" s="206"/>
      <c r="R388" s="206"/>
      <c r="S388" s="206"/>
      <c r="T388" s="207"/>
      <c r="AT388" s="208" t="s">
        <v>152</v>
      </c>
      <c r="AU388" s="208" t="s">
        <v>84</v>
      </c>
      <c r="AV388" s="12" t="s">
        <v>84</v>
      </c>
      <c r="AW388" s="12" t="s">
        <v>35</v>
      </c>
      <c r="AX388" s="12" t="s">
        <v>74</v>
      </c>
      <c r="AY388" s="208" t="s">
        <v>140</v>
      </c>
    </row>
    <row r="389" spans="2:65" s="13" customFormat="1" ht="11.25">
      <c r="B389" s="209"/>
      <c r="C389" s="210"/>
      <c r="D389" s="185" t="s">
        <v>152</v>
      </c>
      <c r="E389" s="211" t="s">
        <v>28</v>
      </c>
      <c r="F389" s="212" t="s">
        <v>171</v>
      </c>
      <c r="G389" s="210"/>
      <c r="H389" s="213">
        <v>489.99999999999994</v>
      </c>
      <c r="I389" s="214"/>
      <c r="J389" s="210"/>
      <c r="K389" s="210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152</v>
      </c>
      <c r="AU389" s="219" t="s">
        <v>84</v>
      </c>
      <c r="AV389" s="13" t="s">
        <v>148</v>
      </c>
      <c r="AW389" s="13" t="s">
        <v>35</v>
      </c>
      <c r="AX389" s="13" t="s">
        <v>82</v>
      </c>
      <c r="AY389" s="219" t="s">
        <v>140</v>
      </c>
    </row>
    <row r="390" spans="2:65" s="10" customFormat="1" ht="22.9" customHeight="1">
      <c r="B390" s="157"/>
      <c r="C390" s="158"/>
      <c r="D390" s="159" t="s">
        <v>73</v>
      </c>
      <c r="E390" s="171" t="s">
        <v>499</v>
      </c>
      <c r="F390" s="171" t="s">
        <v>500</v>
      </c>
      <c r="G390" s="158"/>
      <c r="H390" s="158"/>
      <c r="I390" s="161"/>
      <c r="J390" s="172">
        <f>BK390</f>
        <v>0</v>
      </c>
      <c r="K390" s="158"/>
      <c r="L390" s="163"/>
      <c r="M390" s="164"/>
      <c r="N390" s="165"/>
      <c r="O390" s="165"/>
      <c r="P390" s="166">
        <f>SUM(P391:P400)</f>
        <v>0</v>
      </c>
      <c r="Q390" s="165"/>
      <c r="R390" s="166">
        <f>SUM(R391:R400)</f>
        <v>0</v>
      </c>
      <c r="S390" s="165"/>
      <c r="T390" s="167">
        <f>SUM(T391:T400)</f>
        <v>0</v>
      </c>
      <c r="AR390" s="168" t="s">
        <v>82</v>
      </c>
      <c r="AT390" s="169" t="s">
        <v>73</v>
      </c>
      <c r="AU390" s="169" t="s">
        <v>82</v>
      </c>
      <c r="AY390" s="168" t="s">
        <v>140</v>
      </c>
      <c r="BK390" s="170">
        <f>SUM(BK391:BK400)</f>
        <v>0</v>
      </c>
    </row>
    <row r="391" spans="2:65" s="1" customFormat="1" ht="16.5" customHeight="1">
      <c r="B391" s="33"/>
      <c r="C391" s="173" t="s">
        <v>501</v>
      </c>
      <c r="D391" s="173" t="s">
        <v>143</v>
      </c>
      <c r="E391" s="174" t="s">
        <v>502</v>
      </c>
      <c r="F391" s="175" t="s">
        <v>503</v>
      </c>
      <c r="G391" s="176" t="s">
        <v>146</v>
      </c>
      <c r="H391" s="177">
        <v>17.765999999999998</v>
      </c>
      <c r="I391" s="178"/>
      <c r="J391" s="179">
        <f>ROUND(I391*H391,2)</f>
        <v>0</v>
      </c>
      <c r="K391" s="175" t="s">
        <v>147</v>
      </c>
      <c r="L391" s="37"/>
      <c r="M391" s="180" t="s">
        <v>28</v>
      </c>
      <c r="N391" s="181" t="s">
        <v>45</v>
      </c>
      <c r="O391" s="59"/>
      <c r="P391" s="182">
        <f>O391*H391</f>
        <v>0</v>
      </c>
      <c r="Q391" s="182">
        <v>0</v>
      </c>
      <c r="R391" s="182">
        <f>Q391*H391</f>
        <v>0</v>
      </c>
      <c r="S391" s="182">
        <v>0</v>
      </c>
      <c r="T391" s="183">
        <f>S391*H391</f>
        <v>0</v>
      </c>
      <c r="AR391" s="16" t="s">
        <v>148</v>
      </c>
      <c r="AT391" s="16" t="s">
        <v>143</v>
      </c>
      <c r="AU391" s="16" t="s">
        <v>84</v>
      </c>
      <c r="AY391" s="16" t="s">
        <v>140</v>
      </c>
      <c r="BE391" s="184">
        <f>IF(N391="základní",J391,0)</f>
        <v>0</v>
      </c>
      <c r="BF391" s="184">
        <f>IF(N391="snížená",J391,0)</f>
        <v>0</v>
      </c>
      <c r="BG391" s="184">
        <f>IF(N391="zákl. přenesená",J391,0)</f>
        <v>0</v>
      </c>
      <c r="BH391" s="184">
        <f>IF(N391="sníž. přenesená",J391,0)</f>
        <v>0</v>
      </c>
      <c r="BI391" s="184">
        <f>IF(N391="nulová",J391,0)</f>
        <v>0</v>
      </c>
      <c r="BJ391" s="16" t="s">
        <v>82</v>
      </c>
      <c r="BK391" s="184">
        <f>ROUND(I391*H391,2)</f>
        <v>0</v>
      </c>
      <c r="BL391" s="16" t="s">
        <v>148</v>
      </c>
      <c r="BM391" s="16" t="s">
        <v>504</v>
      </c>
    </row>
    <row r="392" spans="2:65" s="1" customFormat="1" ht="19.5">
      <c r="B392" s="33"/>
      <c r="C392" s="34"/>
      <c r="D392" s="185" t="s">
        <v>150</v>
      </c>
      <c r="E392" s="34"/>
      <c r="F392" s="186" t="s">
        <v>505</v>
      </c>
      <c r="G392" s="34"/>
      <c r="H392" s="34"/>
      <c r="I392" s="102"/>
      <c r="J392" s="34"/>
      <c r="K392" s="34"/>
      <c r="L392" s="37"/>
      <c r="M392" s="187"/>
      <c r="N392" s="59"/>
      <c r="O392" s="59"/>
      <c r="P392" s="59"/>
      <c r="Q392" s="59"/>
      <c r="R392" s="59"/>
      <c r="S392" s="59"/>
      <c r="T392" s="60"/>
      <c r="AT392" s="16" t="s">
        <v>150</v>
      </c>
      <c r="AU392" s="16" t="s">
        <v>84</v>
      </c>
    </row>
    <row r="393" spans="2:65" s="1" customFormat="1" ht="16.5" customHeight="1">
      <c r="B393" s="33"/>
      <c r="C393" s="173" t="s">
        <v>506</v>
      </c>
      <c r="D393" s="173" t="s">
        <v>143</v>
      </c>
      <c r="E393" s="174" t="s">
        <v>507</v>
      </c>
      <c r="F393" s="175" t="s">
        <v>508</v>
      </c>
      <c r="G393" s="176" t="s">
        <v>146</v>
      </c>
      <c r="H393" s="177">
        <v>17.765999999999998</v>
      </c>
      <c r="I393" s="178"/>
      <c r="J393" s="179">
        <f>ROUND(I393*H393,2)</f>
        <v>0</v>
      </c>
      <c r="K393" s="175" t="s">
        <v>147</v>
      </c>
      <c r="L393" s="37"/>
      <c r="M393" s="180" t="s">
        <v>28</v>
      </c>
      <c r="N393" s="181" t="s">
        <v>45</v>
      </c>
      <c r="O393" s="59"/>
      <c r="P393" s="182">
        <f>O393*H393</f>
        <v>0</v>
      </c>
      <c r="Q393" s="182">
        <v>0</v>
      </c>
      <c r="R393" s="182">
        <f>Q393*H393</f>
        <v>0</v>
      </c>
      <c r="S393" s="182">
        <v>0</v>
      </c>
      <c r="T393" s="183">
        <f>S393*H393</f>
        <v>0</v>
      </c>
      <c r="AR393" s="16" t="s">
        <v>148</v>
      </c>
      <c r="AT393" s="16" t="s">
        <v>143</v>
      </c>
      <c r="AU393" s="16" t="s">
        <v>84</v>
      </c>
      <c r="AY393" s="16" t="s">
        <v>140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16" t="s">
        <v>82</v>
      </c>
      <c r="BK393" s="184">
        <f>ROUND(I393*H393,2)</f>
        <v>0</v>
      </c>
      <c r="BL393" s="16" t="s">
        <v>148</v>
      </c>
      <c r="BM393" s="16" t="s">
        <v>509</v>
      </c>
    </row>
    <row r="394" spans="2:65" s="1" customFormat="1" ht="11.25">
      <c r="B394" s="33"/>
      <c r="C394" s="34"/>
      <c r="D394" s="185" t="s">
        <v>150</v>
      </c>
      <c r="E394" s="34"/>
      <c r="F394" s="186" t="s">
        <v>510</v>
      </c>
      <c r="G394" s="34"/>
      <c r="H394" s="34"/>
      <c r="I394" s="102"/>
      <c r="J394" s="34"/>
      <c r="K394" s="34"/>
      <c r="L394" s="37"/>
      <c r="M394" s="187"/>
      <c r="N394" s="59"/>
      <c r="O394" s="59"/>
      <c r="P394" s="59"/>
      <c r="Q394" s="59"/>
      <c r="R394" s="59"/>
      <c r="S394" s="59"/>
      <c r="T394" s="60"/>
      <c r="AT394" s="16" t="s">
        <v>150</v>
      </c>
      <c r="AU394" s="16" t="s">
        <v>84</v>
      </c>
    </row>
    <row r="395" spans="2:65" s="1" customFormat="1" ht="16.5" customHeight="1">
      <c r="B395" s="33"/>
      <c r="C395" s="173" t="s">
        <v>511</v>
      </c>
      <c r="D395" s="173" t="s">
        <v>143</v>
      </c>
      <c r="E395" s="174" t="s">
        <v>512</v>
      </c>
      <c r="F395" s="175" t="s">
        <v>513</v>
      </c>
      <c r="G395" s="176" t="s">
        <v>146</v>
      </c>
      <c r="H395" s="177">
        <v>195.42599999999999</v>
      </c>
      <c r="I395" s="178"/>
      <c r="J395" s="179">
        <f>ROUND(I395*H395,2)</f>
        <v>0</v>
      </c>
      <c r="K395" s="175" t="s">
        <v>147</v>
      </c>
      <c r="L395" s="37"/>
      <c r="M395" s="180" t="s">
        <v>28</v>
      </c>
      <c r="N395" s="181" t="s">
        <v>45</v>
      </c>
      <c r="O395" s="59"/>
      <c r="P395" s="182">
        <f>O395*H395</f>
        <v>0</v>
      </c>
      <c r="Q395" s="182">
        <v>0</v>
      </c>
      <c r="R395" s="182">
        <f>Q395*H395</f>
        <v>0</v>
      </c>
      <c r="S395" s="182">
        <v>0</v>
      </c>
      <c r="T395" s="183">
        <f>S395*H395</f>
        <v>0</v>
      </c>
      <c r="AR395" s="16" t="s">
        <v>148</v>
      </c>
      <c r="AT395" s="16" t="s">
        <v>143</v>
      </c>
      <c r="AU395" s="16" t="s">
        <v>84</v>
      </c>
      <c r="AY395" s="16" t="s">
        <v>140</v>
      </c>
      <c r="BE395" s="184">
        <f>IF(N395="základní",J395,0)</f>
        <v>0</v>
      </c>
      <c r="BF395" s="184">
        <f>IF(N395="snížená",J395,0)</f>
        <v>0</v>
      </c>
      <c r="BG395" s="184">
        <f>IF(N395="zákl. přenesená",J395,0)</f>
        <v>0</v>
      </c>
      <c r="BH395" s="184">
        <f>IF(N395="sníž. přenesená",J395,0)</f>
        <v>0</v>
      </c>
      <c r="BI395" s="184">
        <f>IF(N395="nulová",J395,0)</f>
        <v>0</v>
      </c>
      <c r="BJ395" s="16" t="s">
        <v>82</v>
      </c>
      <c r="BK395" s="184">
        <f>ROUND(I395*H395,2)</f>
        <v>0</v>
      </c>
      <c r="BL395" s="16" t="s">
        <v>148</v>
      </c>
      <c r="BM395" s="16" t="s">
        <v>514</v>
      </c>
    </row>
    <row r="396" spans="2:65" s="1" customFormat="1" ht="19.5">
      <c r="B396" s="33"/>
      <c r="C396" s="34"/>
      <c r="D396" s="185" t="s">
        <v>150</v>
      </c>
      <c r="E396" s="34"/>
      <c r="F396" s="186" t="s">
        <v>515</v>
      </c>
      <c r="G396" s="34"/>
      <c r="H396" s="34"/>
      <c r="I396" s="102"/>
      <c r="J396" s="34"/>
      <c r="K396" s="34"/>
      <c r="L396" s="37"/>
      <c r="M396" s="187"/>
      <c r="N396" s="59"/>
      <c r="O396" s="59"/>
      <c r="P396" s="59"/>
      <c r="Q396" s="59"/>
      <c r="R396" s="59"/>
      <c r="S396" s="59"/>
      <c r="T396" s="60"/>
      <c r="AT396" s="16" t="s">
        <v>150</v>
      </c>
      <c r="AU396" s="16" t="s">
        <v>84</v>
      </c>
    </row>
    <row r="397" spans="2:65" s="11" customFormat="1" ht="11.25">
      <c r="B397" s="188"/>
      <c r="C397" s="189"/>
      <c r="D397" s="185" t="s">
        <v>152</v>
      </c>
      <c r="E397" s="190" t="s">
        <v>28</v>
      </c>
      <c r="F397" s="191" t="s">
        <v>516</v>
      </c>
      <c r="G397" s="189"/>
      <c r="H397" s="190" t="s">
        <v>28</v>
      </c>
      <c r="I397" s="192"/>
      <c r="J397" s="189"/>
      <c r="K397" s="189"/>
      <c r="L397" s="193"/>
      <c r="M397" s="194"/>
      <c r="N397" s="195"/>
      <c r="O397" s="195"/>
      <c r="P397" s="195"/>
      <c r="Q397" s="195"/>
      <c r="R397" s="195"/>
      <c r="S397" s="195"/>
      <c r="T397" s="196"/>
      <c r="AT397" s="197" t="s">
        <v>152</v>
      </c>
      <c r="AU397" s="197" t="s">
        <v>84</v>
      </c>
      <c r="AV397" s="11" t="s">
        <v>82</v>
      </c>
      <c r="AW397" s="11" t="s">
        <v>35</v>
      </c>
      <c r="AX397" s="11" t="s">
        <v>74</v>
      </c>
      <c r="AY397" s="197" t="s">
        <v>140</v>
      </c>
    </row>
    <row r="398" spans="2:65" s="12" customFormat="1" ht="11.25">
      <c r="B398" s="198"/>
      <c r="C398" s="199"/>
      <c r="D398" s="185" t="s">
        <v>152</v>
      </c>
      <c r="E398" s="200" t="s">
        <v>28</v>
      </c>
      <c r="F398" s="201" t="s">
        <v>517</v>
      </c>
      <c r="G398" s="199"/>
      <c r="H398" s="202">
        <v>195.42599999999999</v>
      </c>
      <c r="I398" s="203"/>
      <c r="J398" s="199"/>
      <c r="K398" s="199"/>
      <c r="L398" s="204"/>
      <c r="M398" s="205"/>
      <c r="N398" s="206"/>
      <c r="O398" s="206"/>
      <c r="P398" s="206"/>
      <c r="Q398" s="206"/>
      <c r="R398" s="206"/>
      <c r="S398" s="206"/>
      <c r="T398" s="207"/>
      <c r="AT398" s="208" t="s">
        <v>152</v>
      </c>
      <c r="AU398" s="208" t="s">
        <v>84</v>
      </c>
      <c r="AV398" s="12" t="s">
        <v>84</v>
      </c>
      <c r="AW398" s="12" t="s">
        <v>35</v>
      </c>
      <c r="AX398" s="12" t="s">
        <v>82</v>
      </c>
      <c r="AY398" s="208" t="s">
        <v>140</v>
      </c>
    </row>
    <row r="399" spans="2:65" s="1" customFormat="1" ht="16.5" customHeight="1">
      <c r="B399" s="33"/>
      <c r="C399" s="173" t="s">
        <v>518</v>
      </c>
      <c r="D399" s="173" t="s">
        <v>143</v>
      </c>
      <c r="E399" s="174" t="s">
        <v>519</v>
      </c>
      <c r="F399" s="175" t="s">
        <v>520</v>
      </c>
      <c r="G399" s="176" t="s">
        <v>146</v>
      </c>
      <c r="H399" s="177">
        <v>17.765999999999998</v>
      </c>
      <c r="I399" s="178"/>
      <c r="J399" s="179">
        <f>ROUND(I399*H399,2)</f>
        <v>0</v>
      </c>
      <c r="K399" s="175" t="s">
        <v>147</v>
      </c>
      <c r="L399" s="37"/>
      <c r="M399" s="180" t="s">
        <v>28</v>
      </c>
      <c r="N399" s="181" t="s">
        <v>45</v>
      </c>
      <c r="O399" s="59"/>
      <c r="P399" s="182">
        <f>O399*H399</f>
        <v>0</v>
      </c>
      <c r="Q399" s="182">
        <v>0</v>
      </c>
      <c r="R399" s="182">
        <f>Q399*H399</f>
        <v>0</v>
      </c>
      <c r="S399" s="182">
        <v>0</v>
      </c>
      <c r="T399" s="183">
        <f>S399*H399</f>
        <v>0</v>
      </c>
      <c r="AR399" s="16" t="s">
        <v>148</v>
      </c>
      <c r="AT399" s="16" t="s">
        <v>143</v>
      </c>
      <c r="AU399" s="16" t="s">
        <v>84</v>
      </c>
      <c r="AY399" s="16" t="s">
        <v>140</v>
      </c>
      <c r="BE399" s="184">
        <f>IF(N399="základní",J399,0)</f>
        <v>0</v>
      </c>
      <c r="BF399" s="184">
        <f>IF(N399="snížená",J399,0)</f>
        <v>0</v>
      </c>
      <c r="BG399" s="184">
        <f>IF(N399="zákl. přenesená",J399,0)</f>
        <v>0</v>
      </c>
      <c r="BH399" s="184">
        <f>IF(N399="sníž. přenesená",J399,0)</f>
        <v>0</v>
      </c>
      <c r="BI399" s="184">
        <f>IF(N399="nulová",J399,0)</f>
        <v>0</v>
      </c>
      <c r="BJ399" s="16" t="s">
        <v>82</v>
      </c>
      <c r="BK399" s="184">
        <f>ROUND(I399*H399,2)</f>
        <v>0</v>
      </c>
      <c r="BL399" s="16" t="s">
        <v>148</v>
      </c>
      <c r="BM399" s="16" t="s">
        <v>521</v>
      </c>
    </row>
    <row r="400" spans="2:65" s="1" customFormat="1" ht="19.5">
      <c r="B400" s="33"/>
      <c r="C400" s="34"/>
      <c r="D400" s="185" t="s">
        <v>150</v>
      </c>
      <c r="E400" s="34"/>
      <c r="F400" s="186" t="s">
        <v>522</v>
      </c>
      <c r="G400" s="34"/>
      <c r="H400" s="34"/>
      <c r="I400" s="102"/>
      <c r="J400" s="34"/>
      <c r="K400" s="34"/>
      <c r="L400" s="37"/>
      <c r="M400" s="187"/>
      <c r="N400" s="59"/>
      <c r="O400" s="59"/>
      <c r="P400" s="59"/>
      <c r="Q400" s="59"/>
      <c r="R400" s="59"/>
      <c r="S400" s="59"/>
      <c r="T400" s="60"/>
      <c r="AT400" s="16" t="s">
        <v>150</v>
      </c>
      <c r="AU400" s="16" t="s">
        <v>84</v>
      </c>
    </row>
    <row r="401" spans="2:65" s="10" customFormat="1" ht="22.9" customHeight="1">
      <c r="B401" s="157"/>
      <c r="C401" s="158"/>
      <c r="D401" s="159" t="s">
        <v>73</v>
      </c>
      <c r="E401" s="171" t="s">
        <v>523</v>
      </c>
      <c r="F401" s="171" t="s">
        <v>524</v>
      </c>
      <c r="G401" s="158"/>
      <c r="H401" s="158"/>
      <c r="I401" s="161"/>
      <c r="J401" s="172">
        <f>BK401</f>
        <v>0</v>
      </c>
      <c r="K401" s="158"/>
      <c r="L401" s="163"/>
      <c r="M401" s="164"/>
      <c r="N401" s="165"/>
      <c r="O401" s="165"/>
      <c r="P401" s="166">
        <f>SUM(P402:P403)</f>
        <v>0</v>
      </c>
      <c r="Q401" s="165"/>
      <c r="R401" s="166">
        <f>SUM(R402:R403)</f>
        <v>0</v>
      </c>
      <c r="S401" s="165"/>
      <c r="T401" s="167">
        <f>SUM(T402:T403)</f>
        <v>0</v>
      </c>
      <c r="AR401" s="168" t="s">
        <v>82</v>
      </c>
      <c r="AT401" s="169" t="s">
        <v>73</v>
      </c>
      <c r="AU401" s="169" t="s">
        <v>82</v>
      </c>
      <c r="AY401" s="168" t="s">
        <v>140</v>
      </c>
      <c r="BK401" s="170">
        <f>SUM(BK402:BK403)</f>
        <v>0</v>
      </c>
    </row>
    <row r="402" spans="2:65" s="1" customFormat="1" ht="16.5" customHeight="1">
      <c r="B402" s="33"/>
      <c r="C402" s="173" t="s">
        <v>525</v>
      </c>
      <c r="D402" s="173" t="s">
        <v>143</v>
      </c>
      <c r="E402" s="174" t="s">
        <v>526</v>
      </c>
      <c r="F402" s="175" t="s">
        <v>527</v>
      </c>
      <c r="G402" s="176" t="s">
        <v>146</v>
      </c>
      <c r="H402" s="177">
        <v>25.151</v>
      </c>
      <c r="I402" s="178"/>
      <c r="J402" s="179">
        <f>ROUND(I402*H402,2)</f>
        <v>0</v>
      </c>
      <c r="K402" s="175" t="s">
        <v>147</v>
      </c>
      <c r="L402" s="37"/>
      <c r="M402" s="180" t="s">
        <v>28</v>
      </c>
      <c r="N402" s="181" t="s">
        <v>45</v>
      </c>
      <c r="O402" s="59"/>
      <c r="P402" s="182">
        <f>O402*H402</f>
        <v>0</v>
      </c>
      <c r="Q402" s="182">
        <v>0</v>
      </c>
      <c r="R402" s="182">
        <f>Q402*H402</f>
        <v>0</v>
      </c>
      <c r="S402" s="182">
        <v>0</v>
      </c>
      <c r="T402" s="183">
        <f>S402*H402</f>
        <v>0</v>
      </c>
      <c r="AR402" s="16" t="s">
        <v>148</v>
      </c>
      <c r="AT402" s="16" t="s">
        <v>143</v>
      </c>
      <c r="AU402" s="16" t="s">
        <v>84</v>
      </c>
      <c r="AY402" s="16" t="s">
        <v>140</v>
      </c>
      <c r="BE402" s="184">
        <f>IF(N402="základní",J402,0)</f>
        <v>0</v>
      </c>
      <c r="BF402" s="184">
        <f>IF(N402="snížená",J402,0)</f>
        <v>0</v>
      </c>
      <c r="BG402" s="184">
        <f>IF(N402="zákl. přenesená",J402,0)</f>
        <v>0</v>
      </c>
      <c r="BH402" s="184">
        <f>IF(N402="sníž. přenesená",J402,0)</f>
        <v>0</v>
      </c>
      <c r="BI402" s="184">
        <f>IF(N402="nulová",J402,0)</f>
        <v>0</v>
      </c>
      <c r="BJ402" s="16" t="s">
        <v>82</v>
      </c>
      <c r="BK402" s="184">
        <f>ROUND(I402*H402,2)</f>
        <v>0</v>
      </c>
      <c r="BL402" s="16" t="s">
        <v>148</v>
      </c>
      <c r="BM402" s="16" t="s">
        <v>528</v>
      </c>
    </row>
    <row r="403" spans="2:65" s="1" customFormat="1" ht="19.5">
      <c r="B403" s="33"/>
      <c r="C403" s="34"/>
      <c r="D403" s="185" t="s">
        <v>150</v>
      </c>
      <c r="E403" s="34"/>
      <c r="F403" s="186" t="s">
        <v>529</v>
      </c>
      <c r="G403" s="34"/>
      <c r="H403" s="34"/>
      <c r="I403" s="102"/>
      <c r="J403" s="34"/>
      <c r="K403" s="34"/>
      <c r="L403" s="37"/>
      <c r="M403" s="187"/>
      <c r="N403" s="59"/>
      <c r="O403" s="59"/>
      <c r="P403" s="59"/>
      <c r="Q403" s="59"/>
      <c r="R403" s="59"/>
      <c r="S403" s="59"/>
      <c r="T403" s="60"/>
      <c r="AT403" s="16" t="s">
        <v>150</v>
      </c>
      <c r="AU403" s="16" t="s">
        <v>84</v>
      </c>
    </row>
    <row r="404" spans="2:65" s="10" customFormat="1" ht="25.9" customHeight="1">
      <c r="B404" s="157"/>
      <c r="C404" s="158"/>
      <c r="D404" s="159" t="s">
        <v>73</v>
      </c>
      <c r="E404" s="160" t="s">
        <v>530</v>
      </c>
      <c r="F404" s="160" t="s">
        <v>531</v>
      </c>
      <c r="G404" s="158"/>
      <c r="H404" s="158"/>
      <c r="I404" s="161"/>
      <c r="J404" s="162">
        <f>BK404</f>
        <v>0</v>
      </c>
      <c r="K404" s="158"/>
      <c r="L404" s="163"/>
      <c r="M404" s="164"/>
      <c r="N404" s="165"/>
      <c r="O404" s="165"/>
      <c r="P404" s="166">
        <f>P405+P416+P438+P491+P521+P586+P625+P711+P746+P793+P869+P894+P924+P943</f>
        <v>0</v>
      </c>
      <c r="Q404" s="165"/>
      <c r="R404" s="166">
        <f>R405+R416+R438+R491+R521+R586+R625+R711+R746+R793+R869+R894+R924+R943</f>
        <v>4.6144809999999987</v>
      </c>
      <c r="S404" s="165"/>
      <c r="T404" s="167">
        <f>T405+T416+T438+T491+T521+T586+T625+T711+T746+T793+T869+T894+T924+T943</f>
        <v>0</v>
      </c>
      <c r="AR404" s="168" t="s">
        <v>84</v>
      </c>
      <c r="AT404" s="169" t="s">
        <v>73</v>
      </c>
      <c r="AU404" s="169" t="s">
        <v>74</v>
      </c>
      <c r="AY404" s="168" t="s">
        <v>140</v>
      </c>
      <c r="BK404" s="170">
        <f>BK405+BK416+BK438+BK491+BK521+BK586+BK625+BK711+BK746+BK793+BK869+BK894+BK924+BK943</f>
        <v>0</v>
      </c>
    </row>
    <row r="405" spans="2:65" s="10" customFormat="1" ht="22.9" customHeight="1">
      <c r="B405" s="157"/>
      <c r="C405" s="158"/>
      <c r="D405" s="159" t="s">
        <v>73</v>
      </c>
      <c r="E405" s="171" t="s">
        <v>532</v>
      </c>
      <c r="F405" s="171" t="s">
        <v>533</v>
      </c>
      <c r="G405" s="158"/>
      <c r="H405" s="158"/>
      <c r="I405" s="161"/>
      <c r="J405" s="172">
        <f>BK405</f>
        <v>0</v>
      </c>
      <c r="K405" s="158"/>
      <c r="L405" s="163"/>
      <c r="M405" s="164"/>
      <c r="N405" s="165"/>
      <c r="O405" s="165"/>
      <c r="P405" s="166">
        <f>SUM(P406:P415)</f>
        <v>0</v>
      </c>
      <c r="Q405" s="165"/>
      <c r="R405" s="166">
        <f>SUM(R406:R415)</f>
        <v>2.4500000000000001E-2</v>
      </c>
      <c r="S405" s="165"/>
      <c r="T405" s="167">
        <f>SUM(T406:T415)</f>
        <v>0</v>
      </c>
      <c r="AR405" s="168" t="s">
        <v>84</v>
      </c>
      <c r="AT405" s="169" t="s">
        <v>73</v>
      </c>
      <c r="AU405" s="169" t="s">
        <v>82</v>
      </c>
      <c r="AY405" s="168" t="s">
        <v>140</v>
      </c>
      <c r="BK405" s="170">
        <f>SUM(BK406:BK415)</f>
        <v>0</v>
      </c>
    </row>
    <row r="406" spans="2:65" s="1" customFormat="1" ht="16.5" customHeight="1">
      <c r="B406" s="33"/>
      <c r="C406" s="173" t="s">
        <v>534</v>
      </c>
      <c r="D406" s="173" t="s">
        <v>143</v>
      </c>
      <c r="E406" s="174" t="s">
        <v>535</v>
      </c>
      <c r="F406" s="175" t="s">
        <v>536</v>
      </c>
      <c r="G406" s="176" t="s">
        <v>165</v>
      </c>
      <c r="H406" s="177">
        <v>7</v>
      </c>
      <c r="I406" s="178"/>
      <c r="J406" s="179">
        <f>ROUND(I406*H406,2)</f>
        <v>0</v>
      </c>
      <c r="K406" s="175" t="s">
        <v>147</v>
      </c>
      <c r="L406" s="37"/>
      <c r="M406" s="180" t="s">
        <v>28</v>
      </c>
      <c r="N406" s="181" t="s">
        <v>45</v>
      </c>
      <c r="O406" s="59"/>
      <c r="P406" s="182">
        <f>O406*H406</f>
        <v>0</v>
      </c>
      <c r="Q406" s="182">
        <v>3.5000000000000001E-3</v>
      </c>
      <c r="R406" s="182">
        <f>Q406*H406</f>
        <v>2.4500000000000001E-2</v>
      </c>
      <c r="S406" s="182">
        <v>0</v>
      </c>
      <c r="T406" s="183">
        <f>S406*H406</f>
        <v>0</v>
      </c>
      <c r="AR406" s="16" t="s">
        <v>148</v>
      </c>
      <c r="AT406" s="16" t="s">
        <v>143</v>
      </c>
      <c r="AU406" s="16" t="s">
        <v>84</v>
      </c>
      <c r="AY406" s="16" t="s">
        <v>140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6" t="s">
        <v>82</v>
      </c>
      <c r="BK406" s="184">
        <f>ROUND(I406*H406,2)</f>
        <v>0</v>
      </c>
      <c r="BL406" s="16" t="s">
        <v>148</v>
      </c>
      <c r="BM406" s="16" t="s">
        <v>537</v>
      </c>
    </row>
    <row r="407" spans="2:65" s="1" customFormat="1" ht="11.25">
      <c r="B407" s="33"/>
      <c r="C407" s="34"/>
      <c r="D407" s="185" t="s">
        <v>150</v>
      </c>
      <c r="E407" s="34"/>
      <c r="F407" s="186" t="s">
        <v>538</v>
      </c>
      <c r="G407" s="34"/>
      <c r="H407" s="34"/>
      <c r="I407" s="102"/>
      <c r="J407" s="34"/>
      <c r="K407" s="34"/>
      <c r="L407" s="37"/>
      <c r="M407" s="187"/>
      <c r="N407" s="59"/>
      <c r="O407" s="59"/>
      <c r="P407" s="59"/>
      <c r="Q407" s="59"/>
      <c r="R407" s="59"/>
      <c r="S407" s="59"/>
      <c r="T407" s="60"/>
      <c r="AT407" s="16" t="s">
        <v>150</v>
      </c>
      <c r="AU407" s="16" t="s">
        <v>84</v>
      </c>
    </row>
    <row r="408" spans="2:65" s="11" customFormat="1" ht="11.25">
      <c r="B408" s="188"/>
      <c r="C408" s="189"/>
      <c r="D408" s="185" t="s">
        <v>152</v>
      </c>
      <c r="E408" s="190" t="s">
        <v>28</v>
      </c>
      <c r="F408" s="191" t="s">
        <v>539</v>
      </c>
      <c r="G408" s="189"/>
      <c r="H408" s="190" t="s">
        <v>28</v>
      </c>
      <c r="I408" s="192"/>
      <c r="J408" s="189"/>
      <c r="K408" s="189"/>
      <c r="L408" s="193"/>
      <c r="M408" s="194"/>
      <c r="N408" s="195"/>
      <c r="O408" s="195"/>
      <c r="P408" s="195"/>
      <c r="Q408" s="195"/>
      <c r="R408" s="195"/>
      <c r="S408" s="195"/>
      <c r="T408" s="196"/>
      <c r="AT408" s="197" t="s">
        <v>152</v>
      </c>
      <c r="AU408" s="197" t="s">
        <v>84</v>
      </c>
      <c r="AV408" s="11" t="s">
        <v>82</v>
      </c>
      <c r="AW408" s="11" t="s">
        <v>35</v>
      </c>
      <c r="AX408" s="11" t="s">
        <v>74</v>
      </c>
      <c r="AY408" s="197" t="s">
        <v>140</v>
      </c>
    </row>
    <row r="409" spans="2:65" s="11" customFormat="1" ht="11.25">
      <c r="B409" s="188"/>
      <c r="C409" s="189"/>
      <c r="D409" s="185" t="s">
        <v>152</v>
      </c>
      <c r="E409" s="190" t="s">
        <v>28</v>
      </c>
      <c r="F409" s="191" t="s">
        <v>540</v>
      </c>
      <c r="G409" s="189"/>
      <c r="H409" s="190" t="s">
        <v>28</v>
      </c>
      <c r="I409" s="192"/>
      <c r="J409" s="189"/>
      <c r="K409" s="189"/>
      <c r="L409" s="193"/>
      <c r="M409" s="194"/>
      <c r="N409" s="195"/>
      <c r="O409" s="195"/>
      <c r="P409" s="195"/>
      <c r="Q409" s="195"/>
      <c r="R409" s="195"/>
      <c r="S409" s="195"/>
      <c r="T409" s="196"/>
      <c r="AT409" s="197" t="s">
        <v>152</v>
      </c>
      <c r="AU409" s="197" t="s">
        <v>84</v>
      </c>
      <c r="AV409" s="11" t="s">
        <v>82</v>
      </c>
      <c r="AW409" s="11" t="s">
        <v>35</v>
      </c>
      <c r="AX409" s="11" t="s">
        <v>74</v>
      </c>
      <c r="AY409" s="197" t="s">
        <v>140</v>
      </c>
    </row>
    <row r="410" spans="2:65" s="11" customFormat="1" ht="11.25">
      <c r="B410" s="188"/>
      <c r="C410" s="189"/>
      <c r="D410" s="185" t="s">
        <v>152</v>
      </c>
      <c r="E410" s="190" t="s">
        <v>28</v>
      </c>
      <c r="F410" s="191" t="s">
        <v>541</v>
      </c>
      <c r="G410" s="189"/>
      <c r="H410" s="190" t="s">
        <v>28</v>
      </c>
      <c r="I410" s="192"/>
      <c r="J410" s="189"/>
      <c r="K410" s="189"/>
      <c r="L410" s="193"/>
      <c r="M410" s="194"/>
      <c r="N410" s="195"/>
      <c r="O410" s="195"/>
      <c r="P410" s="195"/>
      <c r="Q410" s="195"/>
      <c r="R410" s="195"/>
      <c r="S410" s="195"/>
      <c r="T410" s="196"/>
      <c r="AT410" s="197" t="s">
        <v>152</v>
      </c>
      <c r="AU410" s="197" t="s">
        <v>84</v>
      </c>
      <c r="AV410" s="11" t="s">
        <v>82</v>
      </c>
      <c r="AW410" s="11" t="s">
        <v>35</v>
      </c>
      <c r="AX410" s="11" t="s">
        <v>74</v>
      </c>
      <c r="AY410" s="197" t="s">
        <v>140</v>
      </c>
    </row>
    <row r="411" spans="2:65" s="12" customFormat="1" ht="11.25">
      <c r="B411" s="198"/>
      <c r="C411" s="199"/>
      <c r="D411" s="185" t="s">
        <v>152</v>
      </c>
      <c r="E411" s="200" t="s">
        <v>28</v>
      </c>
      <c r="F411" s="201" t="s">
        <v>542</v>
      </c>
      <c r="G411" s="199"/>
      <c r="H411" s="202">
        <v>6.36</v>
      </c>
      <c r="I411" s="203"/>
      <c r="J411" s="199"/>
      <c r="K411" s="199"/>
      <c r="L411" s="204"/>
      <c r="M411" s="205"/>
      <c r="N411" s="206"/>
      <c r="O411" s="206"/>
      <c r="P411" s="206"/>
      <c r="Q411" s="206"/>
      <c r="R411" s="206"/>
      <c r="S411" s="206"/>
      <c r="T411" s="207"/>
      <c r="AT411" s="208" t="s">
        <v>152</v>
      </c>
      <c r="AU411" s="208" t="s">
        <v>84</v>
      </c>
      <c r="AV411" s="12" t="s">
        <v>84</v>
      </c>
      <c r="AW411" s="12" t="s">
        <v>35</v>
      </c>
      <c r="AX411" s="12" t="s">
        <v>74</v>
      </c>
      <c r="AY411" s="208" t="s">
        <v>140</v>
      </c>
    </row>
    <row r="412" spans="2:65" s="12" customFormat="1" ht="11.25">
      <c r="B412" s="198"/>
      <c r="C412" s="199"/>
      <c r="D412" s="185" t="s">
        <v>152</v>
      </c>
      <c r="E412" s="200" t="s">
        <v>28</v>
      </c>
      <c r="F412" s="201" t="s">
        <v>543</v>
      </c>
      <c r="G412" s="199"/>
      <c r="H412" s="202">
        <v>0.64</v>
      </c>
      <c r="I412" s="203"/>
      <c r="J412" s="199"/>
      <c r="K412" s="199"/>
      <c r="L412" s="204"/>
      <c r="M412" s="205"/>
      <c r="N412" s="206"/>
      <c r="O412" s="206"/>
      <c r="P412" s="206"/>
      <c r="Q412" s="206"/>
      <c r="R412" s="206"/>
      <c r="S412" s="206"/>
      <c r="T412" s="207"/>
      <c r="AT412" s="208" t="s">
        <v>152</v>
      </c>
      <c r="AU412" s="208" t="s">
        <v>84</v>
      </c>
      <c r="AV412" s="12" t="s">
        <v>84</v>
      </c>
      <c r="AW412" s="12" t="s">
        <v>35</v>
      </c>
      <c r="AX412" s="12" t="s">
        <v>74</v>
      </c>
      <c r="AY412" s="208" t="s">
        <v>140</v>
      </c>
    </row>
    <row r="413" spans="2:65" s="13" customFormat="1" ht="11.25">
      <c r="B413" s="209"/>
      <c r="C413" s="210"/>
      <c r="D413" s="185" t="s">
        <v>152</v>
      </c>
      <c r="E413" s="211" t="s">
        <v>28</v>
      </c>
      <c r="F413" s="212" t="s">
        <v>171</v>
      </c>
      <c r="G413" s="210"/>
      <c r="H413" s="213">
        <v>7</v>
      </c>
      <c r="I413" s="214"/>
      <c r="J413" s="210"/>
      <c r="K413" s="210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152</v>
      </c>
      <c r="AU413" s="219" t="s">
        <v>84</v>
      </c>
      <c r="AV413" s="13" t="s">
        <v>148</v>
      </c>
      <c r="AW413" s="13" t="s">
        <v>35</v>
      </c>
      <c r="AX413" s="13" t="s">
        <v>82</v>
      </c>
      <c r="AY413" s="219" t="s">
        <v>140</v>
      </c>
    </row>
    <row r="414" spans="2:65" s="1" customFormat="1" ht="16.5" customHeight="1">
      <c r="B414" s="33"/>
      <c r="C414" s="173" t="s">
        <v>544</v>
      </c>
      <c r="D414" s="173" t="s">
        <v>143</v>
      </c>
      <c r="E414" s="174" t="s">
        <v>545</v>
      </c>
      <c r="F414" s="175" t="s">
        <v>546</v>
      </c>
      <c r="G414" s="176" t="s">
        <v>146</v>
      </c>
      <c r="H414" s="177">
        <v>2.5000000000000001E-2</v>
      </c>
      <c r="I414" s="178"/>
      <c r="J414" s="179">
        <f>ROUND(I414*H414,2)</f>
        <v>0</v>
      </c>
      <c r="K414" s="175" t="s">
        <v>147</v>
      </c>
      <c r="L414" s="37"/>
      <c r="M414" s="180" t="s">
        <v>28</v>
      </c>
      <c r="N414" s="181" t="s">
        <v>45</v>
      </c>
      <c r="O414" s="59"/>
      <c r="P414" s="182">
        <f>O414*H414</f>
        <v>0</v>
      </c>
      <c r="Q414" s="182">
        <v>0</v>
      </c>
      <c r="R414" s="182">
        <f>Q414*H414</f>
        <v>0</v>
      </c>
      <c r="S414" s="182">
        <v>0</v>
      </c>
      <c r="T414" s="183">
        <f>S414*H414</f>
        <v>0</v>
      </c>
      <c r="AR414" s="16" t="s">
        <v>148</v>
      </c>
      <c r="AT414" s="16" t="s">
        <v>143</v>
      </c>
      <c r="AU414" s="16" t="s">
        <v>84</v>
      </c>
      <c r="AY414" s="16" t="s">
        <v>140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16" t="s">
        <v>82</v>
      </c>
      <c r="BK414" s="184">
        <f>ROUND(I414*H414,2)</f>
        <v>0</v>
      </c>
      <c r="BL414" s="16" t="s">
        <v>148</v>
      </c>
      <c r="BM414" s="16" t="s">
        <v>547</v>
      </c>
    </row>
    <row r="415" spans="2:65" s="1" customFormat="1" ht="19.5">
      <c r="B415" s="33"/>
      <c r="C415" s="34"/>
      <c r="D415" s="185" t="s">
        <v>150</v>
      </c>
      <c r="E415" s="34"/>
      <c r="F415" s="186" t="s">
        <v>548</v>
      </c>
      <c r="G415" s="34"/>
      <c r="H415" s="34"/>
      <c r="I415" s="102"/>
      <c r="J415" s="34"/>
      <c r="K415" s="34"/>
      <c r="L415" s="37"/>
      <c r="M415" s="187"/>
      <c r="N415" s="59"/>
      <c r="O415" s="59"/>
      <c r="P415" s="59"/>
      <c r="Q415" s="59"/>
      <c r="R415" s="59"/>
      <c r="S415" s="59"/>
      <c r="T415" s="60"/>
      <c r="AT415" s="16" t="s">
        <v>150</v>
      </c>
      <c r="AU415" s="16" t="s">
        <v>84</v>
      </c>
    </row>
    <row r="416" spans="2:65" s="10" customFormat="1" ht="22.9" customHeight="1">
      <c r="B416" s="157"/>
      <c r="C416" s="158"/>
      <c r="D416" s="159" t="s">
        <v>73</v>
      </c>
      <c r="E416" s="171" t="s">
        <v>549</v>
      </c>
      <c r="F416" s="171" t="s">
        <v>550</v>
      </c>
      <c r="G416" s="158"/>
      <c r="H416" s="158"/>
      <c r="I416" s="161"/>
      <c r="J416" s="172">
        <f>BK416</f>
        <v>0</v>
      </c>
      <c r="K416" s="158"/>
      <c r="L416" s="163"/>
      <c r="M416" s="164"/>
      <c r="N416" s="165"/>
      <c r="O416" s="165"/>
      <c r="P416" s="166">
        <f>SUM(P417:P437)</f>
        <v>0</v>
      </c>
      <c r="Q416" s="165"/>
      <c r="R416" s="166">
        <f>SUM(R417:R437)</f>
        <v>7.835E-3</v>
      </c>
      <c r="S416" s="165"/>
      <c r="T416" s="167">
        <f>SUM(T417:T437)</f>
        <v>0</v>
      </c>
      <c r="AR416" s="168" t="s">
        <v>84</v>
      </c>
      <c r="AT416" s="169" t="s">
        <v>73</v>
      </c>
      <c r="AU416" s="169" t="s">
        <v>82</v>
      </c>
      <c r="AY416" s="168" t="s">
        <v>140</v>
      </c>
      <c r="BK416" s="170">
        <f>SUM(BK417:BK437)</f>
        <v>0</v>
      </c>
    </row>
    <row r="417" spans="2:65" s="1" customFormat="1" ht="16.5" customHeight="1">
      <c r="B417" s="33"/>
      <c r="C417" s="173" t="s">
        <v>551</v>
      </c>
      <c r="D417" s="173" t="s">
        <v>143</v>
      </c>
      <c r="E417" s="174" t="s">
        <v>552</v>
      </c>
      <c r="F417" s="175" t="s">
        <v>553</v>
      </c>
      <c r="G417" s="176" t="s">
        <v>165</v>
      </c>
      <c r="H417" s="177">
        <v>18</v>
      </c>
      <c r="I417" s="178"/>
      <c r="J417" s="179">
        <f>ROUND(I417*H417,2)</f>
        <v>0</v>
      </c>
      <c r="K417" s="175" t="s">
        <v>147</v>
      </c>
      <c r="L417" s="37"/>
      <c r="M417" s="180" t="s">
        <v>28</v>
      </c>
      <c r="N417" s="181" t="s">
        <v>45</v>
      </c>
      <c r="O417" s="59"/>
      <c r="P417" s="182">
        <f>O417*H417</f>
        <v>0</v>
      </c>
      <c r="Q417" s="182">
        <v>0</v>
      </c>
      <c r="R417" s="182">
        <f>Q417*H417</f>
        <v>0</v>
      </c>
      <c r="S417" s="182">
        <v>0</v>
      </c>
      <c r="T417" s="183">
        <f>S417*H417</f>
        <v>0</v>
      </c>
      <c r="AR417" s="16" t="s">
        <v>281</v>
      </c>
      <c r="AT417" s="16" t="s">
        <v>143</v>
      </c>
      <c r="AU417" s="16" t="s">
        <v>84</v>
      </c>
      <c r="AY417" s="16" t="s">
        <v>140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6" t="s">
        <v>82</v>
      </c>
      <c r="BK417" s="184">
        <f>ROUND(I417*H417,2)</f>
        <v>0</v>
      </c>
      <c r="BL417" s="16" t="s">
        <v>281</v>
      </c>
      <c r="BM417" s="16" t="s">
        <v>554</v>
      </c>
    </row>
    <row r="418" spans="2:65" s="1" customFormat="1" ht="11.25">
      <c r="B418" s="33"/>
      <c r="C418" s="34"/>
      <c r="D418" s="185" t="s">
        <v>150</v>
      </c>
      <c r="E418" s="34"/>
      <c r="F418" s="186" t="s">
        <v>555</v>
      </c>
      <c r="G418" s="34"/>
      <c r="H418" s="34"/>
      <c r="I418" s="102"/>
      <c r="J418" s="34"/>
      <c r="K418" s="34"/>
      <c r="L418" s="37"/>
      <c r="M418" s="187"/>
      <c r="N418" s="59"/>
      <c r="O418" s="59"/>
      <c r="P418" s="59"/>
      <c r="Q418" s="59"/>
      <c r="R418" s="59"/>
      <c r="S418" s="59"/>
      <c r="T418" s="60"/>
      <c r="AT418" s="16" t="s">
        <v>150</v>
      </c>
      <c r="AU418" s="16" t="s">
        <v>84</v>
      </c>
    </row>
    <row r="419" spans="2:65" s="11" customFormat="1" ht="11.25">
      <c r="B419" s="188"/>
      <c r="C419" s="189"/>
      <c r="D419" s="185" t="s">
        <v>152</v>
      </c>
      <c r="E419" s="190" t="s">
        <v>28</v>
      </c>
      <c r="F419" s="191" t="s">
        <v>556</v>
      </c>
      <c r="G419" s="189"/>
      <c r="H419" s="190" t="s">
        <v>28</v>
      </c>
      <c r="I419" s="192"/>
      <c r="J419" s="189"/>
      <c r="K419" s="189"/>
      <c r="L419" s="193"/>
      <c r="M419" s="194"/>
      <c r="N419" s="195"/>
      <c r="O419" s="195"/>
      <c r="P419" s="195"/>
      <c r="Q419" s="195"/>
      <c r="R419" s="195"/>
      <c r="S419" s="195"/>
      <c r="T419" s="196"/>
      <c r="AT419" s="197" t="s">
        <v>152</v>
      </c>
      <c r="AU419" s="197" t="s">
        <v>84</v>
      </c>
      <c r="AV419" s="11" t="s">
        <v>82</v>
      </c>
      <c r="AW419" s="11" t="s">
        <v>35</v>
      </c>
      <c r="AX419" s="11" t="s">
        <v>74</v>
      </c>
      <c r="AY419" s="197" t="s">
        <v>140</v>
      </c>
    </row>
    <row r="420" spans="2:65" s="12" customFormat="1" ht="11.25">
      <c r="B420" s="198"/>
      <c r="C420" s="199"/>
      <c r="D420" s="185" t="s">
        <v>152</v>
      </c>
      <c r="E420" s="200" t="s">
        <v>28</v>
      </c>
      <c r="F420" s="201" t="s">
        <v>557</v>
      </c>
      <c r="G420" s="199"/>
      <c r="H420" s="202">
        <v>17.12</v>
      </c>
      <c r="I420" s="203"/>
      <c r="J420" s="199"/>
      <c r="K420" s="199"/>
      <c r="L420" s="204"/>
      <c r="M420" s="205"/>
      <c r="N420" s="206"/>
      <c r="O420" s="206"/>
      <c r="P420" s="206"/>
      <c r="Q420" s="206"/>
      <c r="R420" s="206"/>
      <c r="S420" s="206"/>
      <c r="T420" s="207"/>
      <c r="AT420" s="208" t="s">
        <v>152</v>
      </c>
      <c r="AU420" s="208" t="s">
        <v>84</v>
      </c>
      <c r="AV420" s="12" t="s">
        <v>84</v>
      </c>
      <c r="AW420" s="12" t="s">
        <v>35</v>
      </c>
      <c r="AX420" s="12" t="s">
        <v>74</v>
      </c>
      <c r="AY420" s="208" t="s">
        <v>140</v>
      </c>
    </row>
    <row r="421" spans="2:65" s="12" customFormat="1" ht="11.25">
      <c r="B421" s="198"/>
      <c r="C421" s="199"/>
      <c r="D421" s="185" t="s">
        <v>152</v>
      </c>
      <c r="E421" s="200" t="s">
        <v>28</v>
      </c>
      <c r="F421" s="201" t="s">
        <v>558</v>
      </c>
      <c r="G421" s="199"/>
      <c r="H421" s="202">
        <v>0.88</v>
      </c>
      <c r="I421" s="203"/>
      <c r="J421" s="199"/>
      <c r="K421" s="199"/>
      <c r="L421" s="204"/>
      <c r="M421" s="205"/>
      <c r="N421" s="206"/>
      <c r="O421" s="206"/>
      <c r="P421" s="206"/>
      <c r="Q421" s="206"/>
      <c r="R421" s="206"/>
      <c r="S421" s="206"/>
      <c r="T421" s="207"/>
      <c r="AT421" s="208" t="s">
        <v>152</v>
      </c>
      <c r="AU421" s="208" t="s">
        <v>84</v>
      </c>
      <c r="AV421" s="12" t="s">
        <v>84</v>
      </c>
      <c r="AW421" s="12" t="s">
        <v>35</v>
      </c>
      <c r="AX421" s="12" t="s">
        <v>74</v>
      </c>
      <c r="AY421" s="208" t="s">
        <v>140</v>
      </c>
    </row>
    <row r="422" spans="2:65" s="13" customFormat="1" ht="11.25">
      <c r="B422" s="209"/>
      <c r="C422" s="210"/>
      <c r="D422" s="185" t="s">
        <v>152</v>
      </c>
      <c r="E422" s="211" t="s">
        <v>28</v>
      </c>
      <c r="F422" s="212" t="s">
        <v>171</v>
      </c>
      <c r="G422" s="210"/>
      <c r="H422" s="213">
        <v>18</v>
      </c>
      <c r="I422" s="214"/>
      <c r="J422" s="210"/>
      <c r="K422" s="210"/>
      <c r="L422" s="215"/>
      <c r="M422" s="216"/>
      <c r="N422" s="217"/>
      <c r="O422" s="217"/>
      <c r="P422" s="217"/>
      <c r="Q422" s="217"/>
      <c r="R422" s="217"/>
      <c r="S422" s="217"/>
      <c r="T422" s="218"/>
      <c r="AT422" s="219" t="s">
        <v>152</v>
      </c>
      <c r="AU422" s="219" t="s">
        <v>84</v>
      </c>
      <c r="AV422" s="13" t="s">
        <v>148</v>
      </c>
      <c r="AW422" s="13" t="s">
        <v>35</v>
      </c>
      <c r="AX422" s="13" t="s">
        <v>82</v>
      </c>
      <c r="AY422" s="219" t="s">
        <v>140</v>
      </c>
    </row>
    <row r="423" spans="2:65" s="1" customFormat="1" ht="16.5" customHeight="1">
      <c r="B423" s="33"/>
      <c r="C423" s="231" t="s">
        <v>559</v>
      </c>
      <c r="D423" s="231" t="s">
        <v>329</v>
      </c>
      <c r="E423" s="232" t="s">
        <v>560</v>
      </c>
      <c r="F423" s="233" t="s">
        <v>561</v>
      </c>
      <c r="G423" s="234" t="s">
        <v>165</v>
      </c>
      <c r="H423" s="235">
        <v>18.5</v>
      </c>
      <c r="I423" s="236"/>
      <c r="J423" s="237">
        <f>ROUND(I423*H423,2)</f>
        <v>0</v>
      </c>
      <c r="K423" s="233" t="s">
        <v>147</v>
      </c>
      <c r="L423" s="238"/>
      <c r="M423" s="239" t="s">
        <v>28</v>
      </c>
      <c r="N423" s="240" t="s">
        <v>45</v>
      </c>
      <c r="O423" s="59"/>
      <c r="P423" s="182">
        <f>O423*H423</f>
        <v>0</v>
      </c>
      <c r="Q423" s="182">
        <v>3.1E-4</v>
      </c>
      <c r="R423" s="182">
        <f>Q423*H423</f>
        <v>5.7349999999999996E-3</v>
      </c>
      <c r="S423" s="182">
        <v>0</v>
      </c>
      <c r="T423" s="183">
        <f>S423*H423</f>
        <v>0</v>
      </c>
      <c r="AR423" s="16" t="s">
        <v>390</v>
      </c>
      <c r="AT423" s="16" t="s">
        <v>329</v>
      </c>
      <c r="AU423" s="16" t="s">
        <v>84</v>
      </c>
      <c r="AY423" s="16" t="s">
        <v>140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6" t="s">
        <v>82</v>
      </c>
      <c r="BK423" s="184">
        <f>ROUND(I423*H423,2)</f>
        <v>0</v>
      </c>
      <c r="BL423" s="16" t="s">
        <v>281</v>
      </c>
      <c r="BM423" s="16" t="s">
        <v>562</v>
      </c>
    </row>
    <row r="424" spans="2:65" s="1" customFormat="1" ht="11.25">
      <c r="B424" s="33"/>
      <c r="C424" s="34"/>
      <c r="D424" s="185" t="s">
        <v>150</v>
      </c>
      <c r="E424" s="34"/>
      <c r="F424" s="186" t="s">
        <v>561</v>
      </c>
      <c r="G424" s="34"/>
      <c r="H424" s="34"/>
      <c r="I424" s="102"/>
      <c r="J424" s="34"/>
      <c r="K424" s="34"/>
      <c r="L424" s="37"/>
      <c r="M424" s="187"/>
      <c r="N424" s="59"/>
      <c r="O424" s="59"/>
      <c r="P424" s="59"/>
      <c r="Q424" s="59"/>
      <c r="R424" s="59"/>
      <c r="S424" s="59"/>
      <c r="T424" s="60"/>
      <c r="AT424" s="16" t="s">
        <v>150</v>
      </c>
      <c r="AU424" s="16" t="s">
        <v>84</v>
      </c>
    </row>
    <row r="425" spans="2:65" s="11" customFormat="1" ht="11.25">
      <c r="B425" s="188"/>
      <c r="C425" s="189"/>
      <c r="D425" s="185" t="s">
        <v>152</v>
      </c>
      <c r="E425" s="190" t="s">
        <v>28</v>
      </c>
      <c r="F425" s="191" t="s">
        <v>563</v>
      </c>
      <c r="G425" s="189"/>
      <c r="H425" s="190" t="s">
        <v>28</v>
      </c>
      <c r="I425" s="192"/>
      <c r="J425" s="189"/>
      <c r="K425" s="189"/>
      <c r="L425" s="193"/>
      <c r="M425" s="194"/>
      <c r="N425" s="195"/>
      <c r="O425" s="195"/>
      <c r="P425" s="195"/>
      <c r="Q425" s="195"/>
      <c r="R425" s="195"/>
      <c r="S425" s="195"/>
      <c r="T425" s="196"/>
      <c r="AT425" s="197" t="s">
        <v>152</v>
      </c>
      <c r="AU425" s="197" t="s">
        <v>84</v>
      </c>
      <c r="AV425" s="11" t="s">
        <v>82</v>
      </c>
      <c r="AW425" s="11" t="s">
        <v>35</v>
      </c>
      <c r="AX425" s="11" t="s">
        <v>74</v>
      </c>
      <c r="AY425" s="197" t="s">
        <v>140</v>
      </c>
    </row>
    <row r="426" spans="2:65" s="12" customFormat="1" ht="11.25">
      <c r="B426" s="198"/>
      <c r="C426" s="199"/>
      <c r="D426" s="185" t="s">
        <v>152</v>
      </c>
      <c r="E426" s="200" t="s">
        <v>28</v>
      </c>
      <c r="F426" s="201" t="s">
        <v>564</v>
      </c>
      <c r="G426" s="199"/>
      <c r="H426" s="202">
        <v>18.5</v>
      </c>
      <c r="I426" s="203"/>
      <c r="J426" s="199"/>
      <c r="K426" s="199"/>
      <c r="L426" s="204"/>
      <c r="M426" s="205"/>
      <c r="N426" s="206"/>
      <c r="O426" s="206"/>
      <c r="P426" s="206"/>
      <c r="Q426" s="206"/>
      <c r="R426" s="206"/>
      <c r="S426" s="206"/>
      <c r="T426" s="207"/>
      <c r="AT426" s="208" t="s">
        <v>152</v>
      </c>
      <c r="AU426" s="208" t="s">
        <v>84</v>
      </c>
      <c r="AV426" s="12" t="s">
        <v>84</v>
      </c>
      <c r="AW426" s="12" t="s">
        <v>35</v>
      </c>
      <c r="AX426" s="12" t="s">
        <v>82</v>
      </c>
      <c r="AY426" s="208" t="s">
        <v>140</v>
      </c>
    </row>
    <row r="427" spans="2:65" s="1" customFormat="1" ht="16.5" customHeight="1">
      <c r="B427" s="33"/>
      <c r="C427" s="173" t="s">
        <v>565</v>
      </c>
      <c r="D427" s="173" t="s">
        <v>143</v>
      </c>
      <c r="E427" s="174" t="s">
        <v>566</v>
      </c>
      <c r="F427" s="175" t="s">
        <v>567</v>
      </c>
      <c r="G427" s="176" t="s">
        <v>400</v>
      </c>
      <c r="H427" s="177">
        <v>100</v>
      </c>
      <c r="I427" s="178"/>
      <c r="J427" s="179">
        <f>ROUND(I427*H427,2)</f>
        <v>0</v>
      </c>
      <c r="K427" s="175" t="s">
        <v>147</v>
      </c>
      <c r="L427" s="37"/>
      <c r="M427" s="180" t="s">
        <v>28</v>
      </c>
      <c r="N427" s="181" t="s">
        <v>45</v>
      </c>
      <c r="O427" s="59"/>
      <c r="P427" s="182">
        <f>O427*H427</f>
        <v>0</v>
      </c>
      <c r="Q427" s="182">
        <v>0</v>
      </c>
      <c r="R427" s="182">
        <f>Q427*H427</f>
        <v>0</v>
      </c>
      <c r="S427" s="182">
        <v>0</v>
      </c>
      <c r="T427" s="183">
        <f>S427*H427</f>
        <v>0</v>
      </c>
      <c r="AR427" s="16" t="s">
        <v>281</v>
      </c>
      <c r="AT427" s="16" t="s">
        <v>143</v>
      </c>
      <c r="AU427" s="16" t="s">
        <v>84</v>
      </c>
      <c r="AY427" s="16" t="s">
        <v>140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6" t="s">
        <v>82</v>
      </c>
      <c r="BK427" s="184">
        <f>ROUND(I427*H427,2)</f>
        <v>0</v>
      </c>
      <c r="BL427" s="16" t="s">
        <v>281</v>
      </c>
      <c r="BM427" s="16" t="s">
        <v>568</v>
      </c>
    </row>
    <row r="428" spans="2:65" s="1" customFormat="1" ht="11.25">
      <c r="B428" s="33"/>
      <c r="C428" s="34"/>
      <c r="D428" s="185" t="s">
        <v>150</v>
      </c>
      <c r="E428" s="34"/>
      <c r="F428" s="186" t="s">
        <v>569</v>
      </c>
      <c r="G428" s="34"/>
      <c r="H428" s="34"/>
      <c r="I428" s="102"/>
      <c r="J428" s="34"/>
      <c r="K428" s="34"/>
      <c r="L428" s="37"/>
      <c r="M428" s="187"/>
      <c r="N428" s="59"/>
      <c r="O428" s="59"/>
      <c r="P428" s="59"/>
      <c r="Q428" s="59"/>
      <c r="R428" s="59"/>
      <c r="S428" s="59"/>
      <c r="T428" s="60"/>
      <c r="AT428" s="16" t="s">
        <v>150</v>
      </c>
      <c r="AU428" s="16" t="s">
        <v>84</v>
      </c>
    </row>
    <row r="429" spans="2:65" s="12" customFormat="1" ht="11.25">
      <c r="B429" s="198"/>
      <c r="C429" s="199"/>
      <c r="D429" s="185" t="s">
        <v>152</v>
      </c>
      <c r="E429" s="200" t="s">
        <v>28</v>
      </c>
      <c r="F429" s="201" t="s">
        <v>570</v>
      </c>
      <c r="G429" s="199"/>
      <c r="H429" s="202">
        <v>38.799999999999997</v>
      </c>
      <c r="I429" s="203"/>
      <c r="J429" s="199"/>
      <c r="K429" s="199"/>
      <c r="L429" s="204"/>
      <c r="M429" s="205"/>
      <c r="N429" s="206"/>
      <c r="O429" s="206"/>
      <c r="P429" s="206"/>
      <c r="Q429" s="206"/>
      <c r="R429" s="206"/>
      <c r="S429" s="206"/>
      <c r="T429" s="207"/>
      <c r="AT429" s="208" t="s">
        <v>152</v>
      </c>
      <c r="AU429" s="208" t="s">
        <v>84</v>
      </c>
      <c r="AV429" s="12" t="s">
        <v>84</v>
      </c>
      <c r="AW429" s="12" t="s">
        <v>35</v>
      </c>
      <c r="AX429" s="12" t="s">
        <v>74</v>
      </c>
      <c r="AY429" s="208" t="s">
        <v>140</v>
      </c>
    </row>
    <row r="430" spans="2:65" s="12" customFormat="1" ht="11.25">
      <c r="B430" s="198"/>
      <c r="C430" s="199"/>
      <c r="D430" s="185" t="s">
        <v>152</v>
      </c>
      <c r="E430" s="200" t="s">
        <v>28</v>
      </c>
      <c r="F430" s="201" t="s">
        <v>571</v>
      </c>
      <c r="G430" s="199"/>
      <c r="H430" s="202">
        <v>32.200000000000003</v>
      </c>
      <c r="I430" s="203"/>
      <c r="J430" s="199"/>
      <c r="K430" s="199"/>
      <c r="L430" s="204"/>
      <c r="M430" s="205"/>
      <c r="N430" s="206"/>
      <c r="O430" s="206"/>
      <c r="P430" s="206"/>
      <c r="Q430" s="206"/>
      <c r="R430" s="206"/>
      <c r="S430" s="206"/>
      <c r="T430" s="207"/>
      <c r="AT430" s="208" t="s">
        <v>152</v>
      </c>
      <c r="AU430" s="208" t="s">
        <v>84</v>
      </c>
      <c r="AV430" s="12" t="s">
        <v>84</v>
      </c>
      <c r="AW430" s="12" t="s">
        <v>35</v>
      </c>
      <c r="AX430" s="12" t="s">
        <v>74</v>
      </c>
      <c r="AY430" s="208" t="s">
        <v>140</v>
      </c>
    </row>
    <row r="431" spans="2:65" s="12" customFormat="1" ht="11.25">
      <c r="B431" s="198"/>
      <c r="C431" s="199"/>
      <c r="D431" s="185" t="s">
        <v>152</v>
      </c>
      <c r="E431" s="200" t="s">
        <v>28</v>
      </c>
      <c r="F431" s="201" t="s">
        <v>572</v>
      </c>
      <c r="G431" s="199"/>
      <c r="H431" s="202">
        <v>19.399999999999999</v>
      </c>
      <c r="I431" s="203"/>
      <c r="J431" s="199"/>
      <c r="K431" s="199"/>
      <c r="L431" s="204"/>
      <c r="M431" s="205"/>
      <c r="N431" s="206"/>
      <c r="O431" s="206"/>
      <c r="P431" s="206"/>
      <c r="Q431" s="206"/>
      <c r="R431" s="206"/>
      <c r="S431" s="206"/>
      <c r="T431" s="207"/>
      <c r="AT431" s="208" t="s">
        <v>152</v>
      </c>
      <c r="AU431" s="208" t="s">
        <v>84</v>
      </c>
      <c r="AV431" s="12" t="s">
        <v>84</v>
      </c>
      <c r="AW431" s="12" t="s">
        <v>35</v>
      </c>
      <c r="AX431" s="12" t="s">
        <v>74</v>
      </c>
      <c r="AY431" s="208" t="s">
        <v>140</v>
      </c>
    </row>
    <row r="432" spans="2:65" s="12" customFormat="1" ht="11.25">
      <c r="B432" s="198"/>
      <c r="C432" s="199"/>
      <c r="D432" s="185" t="s">
        <v>152</v>
      </c>
      <c r="E432" s="200" t="s">
        <v>28</v>
      </c>
      <c r="F432" s="201" t="s">
        <v>573</v>
      </c>
      <c r="G432" s="199"/>
      <c r="H432" s="202">
        <v>9.6</v>
      </c>
      <c r="I432" s="203"/>
      <c r="J432" s="199"/>
      <c r="K432" s="199"/>
      <c r="L432" s="204"/>
      <c r="M432" s="205"/>
      <c r="N432" s="206"/>
      <c r="O432" s="206"/>
      <c r="P432" s="206"/>
      <c r="Q432" s="206"/>
      <c r="R432" s="206"/>
      <c r="S432" s="206"/>
      <c r="T432" s="207"/>
      <c r="AT432" s="208" t="s">
        <v>152</v>
      </c>
      <c r="AU432" s="208" t="s">
        <v>84</v>
      </c>
      <c r="AV432" s="12" t="s">
        <v>84</v>
      </c>
      <c r="AW432" s="12" t="s">
        <v>35</v>
      </c>
      <c r="AX432" s="12" t="s">
        <v>74</v>
      </c>
      <c r="AY432" s="208" t="s">
        <v>140</v>
      </c>
    </row>
    <row r="433" spans="2:65" s="13" customFormat="1" ht="11.25">
      <c r="B433" s="209"/>
      <c r="C433" s="210"/>
      <c r="D433" s="185" t="s">
        <v>152</v>
      </c>
      <c r="E433" s="211" t="s">
        <v>28</v>
      </c>
      <c r="F433" s="212" t="s">
        <v>171</v>
      </c>
      <c r="G433" s="210"/>
      <c r="H433" s="213">
        <v>100</v>
      </c>
      <c r="I433" s="214"/>
      <c r="J433" s="210"/>
      <c r="K433" s="210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152</v>
      </c>
      <c r="AU433" s="219" t="s">
        <v>84</v>
      </c>
      <c r="AV433" s="13" t="s">
        <v>148</v>
      </c>
      <c r="AW433" s="13" t="s">
        <v>35</v>
      </c>
      <c r="AX433" s="13" t="s">
        <v>82</v>
      </c>
      <c r="AY433" s="219" t="s">
        <v>140</v>
      </c>
    </row>
    <row r="434" spans="2:65" s="1" customFormat="1" ht="16.5" customHeight="1">
      <c r="B434" s="33"/>
      <c r="C434" s="231" t="s">
        <v>574</v>
      </c>
      <c r="D434" s="231" t="s">
        <v>329</v>
      </c>
      <c r="E434" s="232" t="s">
        <v>575</v>
      </c>
      <c r="F434" s="233" t="s">
        <v>576</v>
      </c>
      <c r="G434" s="234" t="s">
        <v>400</v>
      </c>
      <c r="H434" s="235">
        <v>105</v>
      </c>
      <c r="I434" s="236"/>
      <c r="J434" s="237">
        <f>ROUND(I434*H434,2)</f>
        <v>0</v>
      </c>
      <c r="K434" s="233" t="s">
        <v>147</v>
      </c>
      <c r="L434" s="238"/>
      <c r="M434" s="239" t="s">
        <v>28</v>
      </c>
      <c r="N434" s="240" t="s">
        <v>45</v>
      </c>
      <c r="O434" s="59"/>
      <c r="P434" s="182">
        <f>O434*H434</f>
        <v>0</v>
      </c>
      <c r="Q434" s="182">
        <v>2.0000000000000002E-5</v>
      </c>
      <c r="R434" s="182">
        <f>Q434*H434</f>
        <v>2.1000000000000003E-3</v>
      </c>
      <c r="S434" s="182">
        <v>0</v>
      </c>
      <c r="T434" s="183">
        <f>S434*H434</f>
        <v>0</v>
      </c>
      <c r="AR434" s="16" t="s">
        <v>390</v>
      </c>
      <c r="AT434" s="16" t="s">
        <v>329</v>
      </c>
      <c r="AU434" s="16" t="s">
        <v>84</v>
      </c>
      <c r="AY434" s="16" t="s">
        <v>140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16" t="s">
        <v>82</v>
      </c>
      <c r="BK434" s="184">
        <f>ROUND(I434*H434,2)</f>
        <v>0</v>
      </c>
      <c r="BL434" s="16" t="s">
        <v>281</v>
      </c>
      <c r="BM434" s="16" t="s">
        <v>577</v>
      </c>
    </row>
    <row r="435" spans="2:65" s="1" customFormat="1" ht="11.25">
      <c r="B435" s="33"/>
      <c r="C435" s="34"/>
      <c r="D435" s="185" t="s">
        <v>150</v>
      </c>
      <c r="E435" s="34"/>
      <c r="F435" s="186" t="s">
        <v>576</v>
      </c>
      <c r="G435" s="34"/>
      <c r="H435" s="34"/>
      <c r="I435" s="102"/>
      <c r="J435" s="34"/>
      <c r="K435" s="34"/>
      <c r="L435" s="37"/>
      <c r="M435" s="187"/>
      <c r="N435" s="59"/>
      <c r="O435" s="59"/>
      <c r="P435" s="59"/>
      <c r="Q435" s="59"/>
      <c r="R435" s="59"/>
      <c r="S435" s="59"/>
      <c r="T435" s="60"/>
      <c r="AT435" s="16" t="s">
        <v>150</v>
      </c>
      <c r="AU435" s="16" t="s">
        <v>84</v>
      </c>
    </row>
    <row r="436" spans="2:65" s="11" customFormat="1" ht="11.25">
      <c r="B436" s="188"/>
      <c r="C436" s="189"/>
      <c r="D436" s="185" t="s">
        <v>152</v>
      </c>
      <c r="E436" s="190" t="s">
        <v>28</v>
      </c>
      <c r="F436" s="191" t="s">
        <v>578</v>
      </c>
      <c r="G436" s="189"/>
      <c r="H436" s="190" t="s">
        <v>28</v>
      </c>
      <c r="I436" s="192"/>
      <c r="J436" s="189"/>
      <c r="K436" s="189"/>
      <c r="L436" s="193"/>
      <c r="M436" s="194"/>
      <c r="N436" s="195"/>
      <c r="O436" s="195"/>
      <c r="P436" s="195"/>
      <c r="Q436" s="195"/>
      <c r="R436" s="195"/>
      <c r="S436" s="195"/>
      <c r="T436" s="196"/>
      <c r="AT436" s="197" t="s">
        <v>152</v>
      </c>
      <c r="AU436" s="197" t="s">
        <v>84</v>
      </c>
      <c r="AV436" s="11" t="s">
        <v>82</v>
      </c>
      <c r="AW436" s="11" t="s">
        <v>35</v>
      </c>
      <c r="AX436" s="11" t="s">
        <v>74</v>
      </c>
      <c r="AY436" s="197" t="s">
        <v>140</v>
      </c>
    </row>
    <row r="437" spans="2:65" s="12" customFormat="1" ht="11.25">
      <c r="B437" s="198"/>
      <c r="C437" s="199"/>
      <c r="D437" s="185" t="s">
        <v>152</v>
      </c>
      <c r="E437" s="200" t="s">
        <v>28</v>
      </c>
      <c r="F437" s="201" t="s">
        <v>579</v>
      </c>
      <c r="G437" s="199"/>
      <c r="H437" s="202">
        <v>105</v>
      </c>
      <c r="I437" s="203"/>
      <c r="J437" s="199"/>
      <c r="K437" s="199"/>
      <c r="L437" s="204"/>
      <c r="M437" s="205"/>
      <c r="N437" s="206"/>
      <c r="O437" s="206"/>
      <c r="P437" s="206"/>
      <c r="Q437" s="206"/>
      <c r="R437" s="206"/>
      <c r="S437" s="206"/>
      <c r="T437" s="207"/>
      <c r="AT437" s="208" t="s">
        <v>152</v>
      </c>
      <c r="AU437" s="208" t="s">
        <v>84</v>
      </c>
      <c r="AV437" s="12" t="s">
        <v>84</v>
      </c>
      <c r="AW437" s="12" t="s">
        <v>35</v>
      </c>
      <c r="AX437" s="12" t="s">
        <v>82</v>
      </c>
      <c r="AY437" s="208" t="s">
        <v>140</v>
      </c>
    </row>
    <row r="438" spans="2:65" s="10" customFormat="1" ht="22.9" customHeight="1">
      <c r="B438" s="157"/>
      <c r="C438" s="158"/>
      <c r="D438" s="159" t="s">
        <v>73</v>
      </c>
      <c r="E438" s="171" t="s">
        <v>580</v>
      </c>
      <c r="F438" s="171" t="s">
        <v>581</v>
      </c>
      <c r="G438" s="158"/>
      <c r="H438" s="158"/>
      <c r="I438" s="161"/>
      <c r="J438" s="172">
        <f>BK438</f>
        <v>0</v>
      </c>
      <c r="K438" s="158"/>
      <c r="L438" s="163"/>
      <c r="M438" s="164"/>
      <c r="N438" s="165"/>
      <c r="O438" s="165"/>
      <c r="P438" s="166">
        <f>SUM(P439:P490)</f>
        <v>0</v>
      </c>
      <c r="Q438" s="165"/>
      <c r="R438" s="166">
        <f>SUM(R439:R490)</f>
        <v>5.5210000000000002E-2</v>
      </c>
      <c r="S438" s="165"/>
      <c r="T438" s="167">
        <f>SUM(T439:T490)</f>
        <v>0</v>
      </c>
      <c r="AR438" s="168" t="s">
        <v>84</v>
      </c>
      <c r="AT438" s="169" t="s">
        <v>73</v>
      </c>
      <c r="AU438" s="169" t="s">
        <v>82</v>
      </c>
      <c r="AY438" s="168" t="s">
        <v>140</v>
      </c>
      <c r="BK438" s="170">
        <f>SUM(BK439:BK490)</f>
        <v>0</v>
      </c>
    </row>
    <row r="439" spans="2:65" s="1" customFormat="1" ht="16.5" customHeight="1">
      <c r="B439" s="33"/>
      <c r="C439" s="173" t="s">
        <v>582</v>
      </c>
      <c r="D439" s="173" t="s">
        <v>143</v>
      </c>
      <c r="E439" s="174" t="s">
        <v>583</v>
      </c>
      <c r="F439" s="175" t="s">
        <v>584</v>
      </c>
      <c r="G439" s="176" t="s">
        <v>585</v>
      </c>
      <c r="H439" s="177">
        <v>1</v>
      </c>
      <c r="I439" s="178"/>
      <c r="J439" s="179">
        <f>ROUND(I439*H439,2)</f>
        <v>0</v>
      </c>
      <c r="K439" s="175" t="s">
        <v>28</v>
      </c>
      <c r="L439" s="37"/>
      <c r="M439" s="180" t="s">
        <v>28</v>
      </c>
      <c r="N439" s="181" t="s">
        <v>45</v>
      </c>
      <c r="O439" s="59"/>
      <c r="P439" s="182">
        <f>O439*H439</f>
        <v>0</v>
      </c>
      <c r="Q439" s="182">
        <v>9.8300000000000002E-3</v>
      </c>
      <c r="R439" s="182">
        <f>Q439*H439</f>
        <v>9.8300000000000002E-3</v>
      </c>
      <c r="S439" s="182">
        <v>0</v>
      </c>
      <c r="T439" s="183">
        <f>S439*H439</f>
        <v>0</v>
      </c>
      <c r="AR439" s="16" t="s">
        <v>586</v>
      </c>
      <c r="AT439" s="16" t="s">
        <v>143</v>
      </c>
      <c r="AU439" s="16" t="s">
        <v>84</v>
      </c>
      <c r="AY439" s="16" t="s">
        <v>140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6" t="s">
        <v>82</v>
      </c>
      <c r="BK439" s="184">
        <f>ROUND(I439*H439,2)</f>
        <v>0</v>
      </c>
      <c r="BL439" s="16" t="s">
        <v>586</v>
      </c>
      <c r="BM439" s="16" t="s">
        <v>587</v>
      </c>
    </row>
    <row r="440" spans="2:65" s="1" customFormat="1" ht="11.25">
      <c r="B440" s="33"/>
      <c r="C440" s="34"/>
      <c r="D440" s="185" t="s">
        <v>150</v>
      </c>
      <c r="E440" s="34"/>
      <c r="F440" s="186" t="s">
        <v>588</v>
      </c>
      <c r="G440" s="34"/>
      <c r="H440" s="34"/>
      <c r="I440" s="102"/>
      <c r="J440" s="34"/>
      <c r="K440" s="34"/>
      <c r="L440" s="37"/>
      <c r="M440" s="187"/>
      <c r="N440" s="59"/>
      <c r="O440" s="59"/>
      <c r="P440" s="59"/>
      <c r="Q440" s="59"/>
      <c r="R440" s="59"/>
      <c r="S440" s="59"/>
      <c r="T440" s="60"/>
      <c r="AT440" s="16" t="s">
        <v>150</v>
      </c>
      <c r="AU440" s="16" t="s">
        <v>84</v>
      </c>
    </row>
    <row r="441" spans="2:65" s="11" customFormat="1" ht="11.25">
      <c r="B441" s="188"/>
      <c r="C441" s="189"/>
      <c r="D441" s="185" t="s">
        <v>152</v>
      </c>
      <c r="E441" s="190" t="s">
        <v>28</v>
      </c>
      <c r="F441" s="191" t="s">
        <v>589</v>
      </c>
      <c r="G441" s="189"/>
      <c r="H441" s="190" t="s">
        <v>28</v>
      </c>
      <c r="I441" s="192"/>
      <c r="J441" s="189"/>
      <c r="K441" s="189"/>
      <c r="L441" s="193"/>
      <c r="M441" s="194"/>
      <c r="N441" s="195"/>
      <c r="O441" s="195"/>
      <c r="P441" s="195"/>
      <c r="Q441" s="195"/>
      <c r="R441" s="195"/>
      <c r="S441" s="195"/>
      <c r="T441" s="196"/>
      <c r="AT441" s="197" t="s">
        <v>152</v>
      </c>
      <c r="AU441" s="197" t="s">
        <v>84</v>
      </c>
      <c r="AV441" s="11" t="s">
        <v>82</v>
      </c>
      <c r="AW441" s="11" t="s">
        <v>35</v>
      </c>
      <c r="AX441" s="11" t="s">
        <v>74</v>
      </c>
      <c r="AY441" s="197" t="s">
        <v>140</v>
      </c>
    </row>
    <row r="442" spans="2:65" s="11" customFormat="1" ht="11.25">
      <c r="B442" s="188"/>
      <c r="C442" s="189"/>
      <c r="D442" s="185" t="s">
        <v>152</v>
      </c>
      <c r="E442" s="190" t="s">
        <v>28</v>
      </c>
      <c r="F442" s="191" t="s">
        <v>590</v>
      </c>
      <c r="G442" s="189"/>
      <c r="H442" s="190" t="s">
        <v>28</v>
      </c>
      <c r="I442" s="192"/>
      <c r="J442" s="189"/>
      <c r="K442" s="189"/>
      <c r="L442" s="193"/>
      <c r="M442" s="194"/>
      <c r="N442" s="195"/>
      <c r="O442" s="195"/>
      <c r="P442" s="195"/>
      <c r="Q442" s="195"/>
      <c r="R442" s="195"/>
      <c r="S442" s="195"/>
      <c r="T442" s="196"/>
      <c r="AT442" s="197" t="s">
        <v>152</v>
      </c>
      <c r="AU442" s="197" t="s">
        <v>84</v>
      </c>
      <c r="AV442" s="11" t="s">
        <v>82</v>
      </c>
      <c r="AW442" s="11" t="s">
        <v>35</v>
      </c>
      <c r="AX442" s="11" t="s">
        <v>74</v>
      </c>
      <c r="AY442" s="197" t="s">
        <v>140</v>
      </c>
    </row>
    <row r="443" spans="2:65" s="12" customFormat="1" ht="11.25">
      <c r="B443" s="198"/>
      <c r="C443" s="199"/>
      <c r="D443" s="185" t="s">
        <v>152</v>
      </c>
      <c r="E443" s="200" t="s">
        <v>28</v>
      </c>
      <c r="F443" s="201" t="s">
        <v>82</v>
      </c>
      <c r="G443" s="199"/>
      <c r="H443" s="202">
        <v>1</v>
      </c>
      <c r="I443" s="203"/>
      <c r="J443" s="199"/>
      <c r="K443" s="199"/>
      <c r="L443" s="204"/>
      <c r="M443" s="205"/>
      <c r="N443" s="206"/>
      <c r="O443" s="206"/>
      <c r="P443" s="206"/>
      <c r="Q443" s="206"/>
      <c r="R443" s="206"/>
      <c r="S443" s="206"/>
      <c r="T443" s="207"/>
      <c r="AT443" s="208" t="s">
        <v>152</v>
      </c>
      <c r="AU443" s="208" t="s">
        <v>84</v>
      </c>
      <c r="AV443" s="12" t="s">
        <v>84</v>
      </c>
      <c r="AW443" s="12" t="s">
        <v>35</v>
      </c>
      <c r="AX443" s="12" t="s">
        <v>82</v>
      </c>
      <c r="AY443" s="208" t="s">
        <v>140</v>
      </c>
    </row>
    <row r="444" spans="2:65" s="1" customFormat="1" ht="16.5" customHeight="1">
      <c r="B444" s="33"/>
      <c r="C444" s="173" t="s">
        <v>591</v>
      </c>
      <c r="D444" s="173" t="s">
        <v>143</v>
      </c>
      <c r="E444" s="174" t="s">
        <v>592</v>
      </c>
      <c r="F444" s="175" t="s">
        <v>593</v>
      </c>
      <c r="G444" s="176" t="s">
        <v>585</v>
      </c>
      <c r="H444" s="177">
        <v>1</v>
      </c>
      <c r="I444" s="178"/>
      <c r="J444" s="179">
        <f>ROUND(I444*H444,2)</f>
        <v>0</v>
      </c>
      <c r="K444" s="175" t="s">
        <v>28</v>
      </c>
      <c r="L444" s="37"/>
      <c r="M444" s="180" t="s">
        <v>28</v>
      </c>
      <c r="N444" s="181" t="s">
        <v>45</v>
      </c>
      <c r="O444" s="59"/>
      <c r="P444" s="182">
        <f>O444*H444</f>
        <v>0</v>
      </c>
      <c r="Q444" s="182">
        <v>0.04</v>
      </c>
      <c r="R444" s="182">
        <f>Q444*H444</f>
        <v>0.04</v>
      </c>
      <c r="S444" s="182">
        <v>0</v>
      </c>
      <c r="T444" s="183">
        <f>S444*H444</f>
        <v>0</v>
      </c>
      <c r="AR444" s="16" t="s">
        <v>586</v>
      </c>
      <c r="AT444" s="16" t="s">
        <v>143</v>
      </c>
      <c r="AU444" s="16" t="s">
        <v>84</v>
      </c>
      <c r="AY444" s="16" t="s">
        <v>140</v>
      </c>
      <c r="BE444" s="184">
        <f>IF(N444="základní",J444,0)</f>
        <v>0</v>
      </c>
      <c r="BF444" s="184">
        <f>IF(N444="snížená",J444,0)</f>
        <v>0</v>
      </c>
      <c r="BG444" s="184">
        <f>IF(N444="zákl. přenesená",J444,0)</f>
        <v>0</v>
      </c>
      <c r="BH444" s="184">
        <f>IF(N444="sníž. přenesená",J444,0)</f>
        <v>0</v>
      </c>
      <c r="BI444" s="184">
        <f>IF(N444="nulová",J444,0)</f>
        <v>0</v>
      </c>
      <c r="BJ444" s="16" t="s">
        <v>82</v>
      </c>
      <c r="BK444" s="184">
        <f>ROUND(I444*H444,2)</f>
        <v>0</v>
      </c>
      <c r="BL444" s="16" t="s">
        <v>586</v>
      </c>
      <c r="BM444" s="16" t="s">
        <v>594</v>
      </c>
    </row>
    <row r="445" spans="2:65" s="1" customFormat="1" ht="11.25">
      <c r="B445" s="33"/>
      <c r="C445" s="34"/>
      <c r="D445" s="185" t="s">
        <v>150</v>
      </c>
      <c r="E445" s="34"/>
      <c r="F445" s="186" t="s">
        <v>595</v>
      </c>
      <c r="G445" s="34"/>
      <c r="H445" s="34"/>
      <c r="I445" s="102"/>
      <c r="J445" s="34"/>
      <c r="K445" s="34"/>
      <c r="L445" s="37"/>
      <c r="M445" s="187"/>
      <c r="N445" s="59"/>
      <c r="O445" s="59"/>
      <c r="P445" s="59"/>
      <c r="Q445" s="59"/>
      <c r="R445" s="59"/>
      <c r="S445" s="59"/>
      <c r="T445" s="60"/>
      <c r="AT445" s="16" t="s">
        <v>150</v>
      </c>
      <c r="AU445" s="16" t="s">
        <v>84</v>
      </c>
    </row>
    <row r="446" spans="2:65" s="11" customFormat="1" ht="11.25">
      <c r="B446" s="188"/>
      <c r="C446" s="189"/>
      <c r="D446" s="185" t="s">
        <v>152</v>
      </c>
      <c r="E446" s="190" t="s">
        <v>28</v>
      </c>
      <c r="F446" s="191" t="s">
        <v>589</v>
      </c>
      <c r="G446" s="189"/>
      <c r="H446" s="190" t="s">
        <v>28</v>
      </c>
      <c r="I446" s="192"/>
      <c r="J446" s="189"/>
      <c r="K446" s="189"/>
      <c r="L446" s="193"/>
      <c r="M446" s="194"/>
      <c r="N446" s="195"/>
      <c r="O446" s="195"/>
      <c r="P446" s="195"/>
      <c r="Q446" s="195"/>
      <c r="R446" s="195"/>
      <c r="S446" s="195"/>
      <c r="T446" s="196"/>
      <c r="AT446" s="197" t="s">
        <v>152</v>
      </c>
      <c r="AU446" s="197" t="s">
        <v>84</v>
      </c>
      <c r="AV446" s="11" t="s">
        <v>82</v>
      </c>
      <c r="AW446" s="11" t="s">
        <v>35</v>
      </c>
      <c r="AX446" s="11" t="s">
        <v>74</v>
      </c>
      <c r="AY446" s="197" t="s">
        <v>140</v>
      </c>
    </row>
    <row r="447" spans="2:65" s="11" customFormat="1" ht="11.25">
      <c r="B447" s="188"/>
      <c r="C447" s="189"/>
      <c r="D447" s="185" t="s">
        <v>152</v>
      </c>
      <c r="E447" s="190" t="s">
        <v>28</v>
      </c>
      <c r="F447" s="191" t="s">
        <v>596</v>
      </c>
      <c r="G447" s="189"/>
      <c r="H447" s="190" t="s">
        <v>28</v>
      </c>
      <c r="I447" s="192"/>
      <c r="J447" s="189"/>
      <c r="K447" s="189"/>
      <c r="L447" s="193"/>
      <c r="M447" s="194"/>
      <c r="N447" s="195"/>
      <c r="O447" s="195"/>
      <c r="P447" s="195"/>
      <c r="Q447" s="195"/>
      <c r="R447" s="195"/>
      <c r="S447" s="195"/>
      <c r="T447" s="196"/>
      <c r="AT447" s="197" t="s">
        <v>152</v>
      </c>
      <c r="AU447" s="197" t="s">
        <v>84</v>
      </c>
      <c r="AV447" s="11" t="s">
        <v>82</v>
      </c>
      <c r="AW447" s="11" t="s">
        <v>35</v>
      </c>
      <c r="AX447" s="11" t="s">
        <v>74</v>
      </c>
      <c r="AY447" s="197" t="s">
        <v>140</v>
      </c>
    </row>
    <row r="448" spans="2:65" s="12" customFormat="1" ht="11.25">
      <c r="B448" s="198"/>
      <c r="C448" s="199"/>
      <c r="D448" s="185" t="s">
        <v>152</v>
      </c>
      <c r="E448" s="200" t="s">
        <v>28</v>
      </c>
      <c r="F448" s="201" t="s">
        <v>82</v>
      </c>
      <c r="G448" s="199"/>
      <c r="H448" s="202">
        <v>1</v>
      </c>
      <c r="I448" s="203"/>
      <c r="J448" s="199"/>
      <c r="K448" s="199"/>
      <c r="L448" s="204"/>
      <c r="M448" s="205"/>
      <c r="N448" s="206"/>
      <c r="O448" s="206"/>
      <c r="P448" s="206"/>
      <c r="Q448" s="206"/>
      <c r="R448" s="206"/>
      <c r="S448" s="206"/>
      <c r="T448" s="207"/>
      <c r="AT448" s="208" t="s">
        <v>152</v>
      </c>
      <c r="AU448" s="208" t="s">
        <v>84</v>
      </c>
      <c r="AV448" s="12" t="s">
        <v>84</v>
      </c>
      <c r="AW448" s="12" t="s">
        <v>35</v>
      </c>
      <c r="AX448" s="12" t="s">
        <v>82</v>
      </c>
      <c r="AY448" s="208" t="s">
        <v>140</v>
      </c>
    </row>
    <row r="449" spans="2:65" s="1" customFormat="1" ht="16.5" customHeight="1">
      <c r="B449" s="33"/>
      <c r="C449" s="173" t="s">
        <v>597</v>
      </c>
      <c r="D449" s="173" t="s">
        <v>143</v>
      </c>
      <c r="E449" s="174" t="s">
        <v>598</v>
      </c>
      <c r="F449" s="175" t="s">
        <v>599</v>
      </c>
      <c r="G449" s="176" t="s">
        <v>314</v>
      </c>
      <c r="H449" s="177">
        <v>2</v>
      </c>
      <c r="I449" s="178"/>
      <c r="J449" s="179">
        <f>ROUND(I449*H449,2)</f>
        <v>0</v>
      </c>
      <c r="K449" s="175" t="s">
        <v>147</v>
      </c>
      <c r="L449" s="37"/>
      <c r="M449" s="180" t="s">
        <v>28</v>
      </c>
      <c r="N449" s="181" t="s">
        <v>45</v>
      </c>
      <c r="O449" s="59"/>
      <c r="P449" s="182">
        <f>O449*H449</f>
        <v>0</v>
      </c>
      <c r="Q449" s="182">
        <v>4.0000000000000003E-5</v>
      </c>
      <c r="R449" s="182">
        <f>Q449*H449</f>
        <v>8.0000000000000007E-5</v>
      </c>
      <c r="S449" s="182">
        <v>0</v>
      </c>
      <c r="T449" s="183">
        <f>S449*H449</f>
        <v>0</v>
      </c>
      <c r="AR449" s="16" t="s">
        <v>281</v>
      </c>
      <c r="AT449" s="16" t="s">
        <v>143</v>
      </c>
      <c r="AU449" s="16" t="s">
        <v>84</v>
      </c>
      <c r="AY449" s="16" t="s">
        <v>140</v>
      </c>
      <c r="BE449" s="184">
        <f>IF(N449="základní",J449,0)</f>
        <v>0</v>
      </c>
      <c r="BF449" s="184">
        <f>IF(N449="snížená",J449,0)</f>
        <v>0</v>
      </c>
      <c r="BG449" s="184">
        <f>IF(N449="zákl. přenesená",J449,0)</f>
        <v>0</v>
      </c>
      <c r="BH449" s="184">
        <f>IF(N449="sníž. přenesená",J449,0)</f>
        <v>0</v>
      </c>
      <c r="BI449" s="184">
        <f>IF(N449="nulová",J449,0)</f>
        <v>0</v>
      </c>
      <c r="BJ449" s="16" t="s">
        <v>82</v>
      </c>
      <c r="BK449" s="184">
        <f>ROUND(I449*H449,2)</f>
        <v>0</v>
      </c>
      <c r="BL449" s="16" t="s">
        <v>281</v>
      </c>
      <c r="BM449" s="16" t="s">
        <v>600</v>
      </c>
    </row>
    <row r="450" spans="2:65" s="1" customFormat="1" ht="11.25">
      <c r="B450" s="33"/>
      <c r="C450" s="34"/>
      <c r="D450" s="185" t="s">
        <v>150</v>
      </c>
      <c r="E450" s="34"/>
      <c r="F450" s="186" t="s">
        <v>601</v>
      </c>
      <c r="G450" s="34"/>
      <c r="H450" s="34"/>
      <c r="I450" s="102"/>
      <c r="J450" s="34"/>
      <c r="K450" s="34"/>
      <c r="L450" s="37"/>
      <c r="M450" s="187"/>
      <c r="N450" s="59"/>
      <c r="O450" s="59"/>
      <c r="P450" s="59"/>
      <c r="Q450" s="59"/>
      <c r="R450" s="59"/>
      <c r="S450" s="59"/>
      <c r="T450" s="60"/>
      <c r="AT450" s="16" t="s">
        <v>150</v>
      </c>
      <c r="AU450" s="16" t="s">
        <v>84</v>
      </c>
    </row>
    <row r="451" spans="2:65" s="11" customFormat="1" ht="11.25">
      <c r="B451" s="188"/>
      <c r="C451" s="189"/>
      <c r="D451" s="185" t="s">
        <v>152</v>
      </c>
      <c r="E451" s="190" t="s">
        <v>28</v>
      </c>
      <c r="F451" s="191" t="s">
        <v>602</v>
      </c>
      <c r="G451" s="189"/>
      <c r="H451" s="190" t="s">
        <v>28</v>
      </c>
      <c r="I451" s="192"/>
      <c r="J451" s="189"/>
      <c r="K451" s="189"/>
      <c r="L451" s="193"/>
      <c r="M451" s="194"/>
      <c r="N451" s="195"/>
      <c r="O451" s="195"/>
      <c r="P451" s="195"/>
      <c r="Q451" s="195"/>
      <c r="R451" s="195"/>
      <c r="S451" s="195"/>
      <c r="T451" s="196"/>
      <c r="AT451" s="197" t="s">
        <v>152</v>
      </c>
      <c r="AU451" s="197" t="s">
        <v>84</v>
      </c>
      <c r="AV451" s="11" t="s">
        <v>82</v>
      </c>
      <c r="AW451" s="11" t="s">
        <v>35</v>
      </c>
      <c r="AX451" s="11" t="s">
        <v>74</v>
      </c>
      <c r="AY451" s="197" t="s">
        <v>140</v>
      </c>
    </row>
    <row r="452" spans="2:65" s="12" customFormat="1" ht="11.25">
      <c r="B452" s="198"/>
      <c r="C452" s="199"/>
      <c r="D452" s="185" t="s">
        <v>152</v>
      </c>
      <c r="E452" s="200" t="s">
        <v>28</v>
      </c>
      <c r="F452" s="201" t="s">
        <v>82</v>
      </c>
      <c r="G452" s="199"/>
      <c r="H452" s="202">
        <v>1</v>
      </c>
      <c r="I452" s="203"/>
      <c r="J452" s="199"/>
      <c r="K452" s="199"/>
      <c r="L452" s="204"/>
      <c r="M452" s="205"/>
      <c r="N452" s="206"/>
      <c r="O452" s="206"/>
      <c r="P452" s="206"/>
      <c r="Q452" s="206"/>
      <c r="R452" s="206"/>
      <c r="S452" s="206"/>
      <c r="T452" s="207"/>
      <c r="AT452" s="208" t="s">
        <v>152</v>
      </c>
      <c r="AU452" s="208" t="s">
        <v>84</v>
      </c>
      <c r="AV452" s="12" t="s">
        <v>84</v>
      </c>
      <c r="AW452" s="12" t="s">
        <v>35</v>
      </c>
      <c r="AX452" s="12" t="s">
        <v>74</v>
      </c>
      <c r="AY452" s="208" t="s">
        <v>140</v>
      </c>
    </row>
    <row r="453" spans="2:65" s="11" customFormat="1" ht="11.25">
      <c r="B453" s="188"/>
      <c r="C453" s="189"/>
      <c r="D453" s="185" t="s">
        <v>152</v>
      </c>
      <c r="E453" s="190" t="s">
        <v>28</v>
      </c>
      <c r="F453" s="191" t="s">
        <v>603</v>
      </c>
      <c r="G453" s="189"/>
      <c r="H453" s="190" t="s">
        <v>28</v>
      </c>
      <c r="I453" s="192"/>
      <c r="J453" s="189"/>
      <c r="K453" s="189"/>
      <c r="L453" s="193"/>
      <c r="M453" s="194"/>
      <c r="N453" s="195"/>
      <c r="O453" s="195"/>
      <c r="P453" s="195"/>
      <c r="Q453" s="195"/>
      <c r="R453" s="195"/>
      <c r="S453" s="195"/>
      <c r="T453" s="196"/>
      <c r="AT453" s="197" t="s">
        <v>152</v>
      </c>
      <c r="AU453" s="197" t="s">
        <v>84</v>
      </c>
      <c r="AV453" s="11" t="s">
        <v>82</v>
      </c>
      <c r="AW453" s="11" t="s">
        <v>35</v>
      </c>
      <c r="AX453" s="11" t="s">
        <v>74</v>
      </c>
      <c r="AY453" s="197" t="s">
        <v>140</v>
      </c>
    </row>
    <row r="454" spans="2:65" s="12" customFormat="1" ht="11.25">
      <c r="B454" s="198"/>
      <c r="C454" s="199"/>
      <c r="D454" s="185" t="s">
        <v>152</v>
      </c>
      <c r="E454" s="200" t="s">
        <v>28</v>
      </c>
      <c r="F454" s="201" t="s">
        <v>82</v>
      </c>
      <c r="G454" s="199"/>
      <c r="H454" s="202">
        <v>1</v>
      </c>
      <c r="I454" s="203"/>
      <c r="J454" s="199"/>
      <c r="K454" s="199"/>
      <c r="L454" s="204"/>
      <c r="M454" s="205"/>
      <c r="N454" s="206"/>
      <c r="O454" s="206"/>
      <c r="P454" s="206"/>
      <c r="Q454" s="206"/>
      <c r="R454" s="206"/>
      <c r="S454" s="206"/>
      <c r="T454" s="207"/>
      <c r="AT454" s="208" t="s">
        <v>152</v>
      </c>
      <c r="AU454" s="208" t="s">
        <v>84</v>
      </c>
      <c r="AV454" s="12" t="s">
        <v>84</v>
      </c>
      <c r="AW454" s="12" t="s">
        <v>35</v>
      </c>
      <c r="AX454" s="12" t="s">
        <v>74</v>
      </c>
      <c r="AY454" s="208" t="s">
        <v>140</v>
      </c>
    </row>
    <row r="455" spans="2:65" s="13" customFormat="1" ht="11.25">
      <c r="B455" s="209"/>
      <c r="C455" s="210"/>
      <c r="D455" s="185" t="s">
        <v>152</v>
      </c>
      <c r="E455" s="211" t="s">
        <v>28</v>
      </c>
      <c r="F455" s="212" t="s">
        <v>171</v>
      </c>
      <c r="G455" s="210"/>
      <c r="H455" s="213">
        <v>2</v>
      </c>
      <c r="I455" s="214"/>
      <c r="J455" s="210"/>
      <c r="K455" s="210"/>
      <c r="L455" s="215"/>
      <c r="M455" s="216"/>
      <c r="N455" s="217"/>
      <c r="O455" s="217"/>
      <c r="P455" s="217"/>
      <c r="Q455" s="217"/>
      <c r="R455" s="217"/>
      <c r="S455" s="217"/>
      <c r="T455" s="218"/>
      <c r="AT455" s="219" t="s">
        <v>152</v>
      </c>
      <c r="AU455" s="219" t="s">
        <v>84</v>
      </c>
      <c r="AV455" s="13" t="s">
        <v>148</v>
      </c>
      <c r="AW455" s="13" t="s">
        <v>35</v>
      </c>
      <c r="AX455" s="13" t="s">
        <v>82</v>
      </c>
      <c r="AY455" s="219" t="s">
        <v>140</v>
      </c>
    </row>
    <row r="456" spans="2:65" s="1" customFormat="1" ht="16.5" customHeight="1">
      <c r="B456" s="33"/>
      <c r="C456" s="231" t="s">
        <v>604</v>
      </c>
      <c r="D456" s="231" t="s">
        <v>329</v>
      </c>
      <c r="E456" s="232" t="s">
        <v>605</v>
      </c>
      <c r="F456" s="233" t="s">
        <v>606</v>
      </c>
      <c r="G456" s="234" t="s">
        <v>314</v>
      </c>
      <c r="H456" s="235">
        <v>1</v>
      </c>
      <c r="I456" s="236"/>
      <c r="J456" s="237">
        <f>ROUND(I456*H456,2)</f>
        <v>0</v>
      </c>
      <c r="K456" s="233" t="s">
        <v>147</v>
      </c>
      <c r="L456" s="238"/>
      <c r="M456" s="239" t="s">
        <v>28</v>
      </c>
      <c r="N456" s="240" t="s">
        <v>45</v>
      </c>
      <c r="O456" s="59"/>
      <c r="P456" s="182">
        <f>O456*H456</f>
        <v>0</v>
      </c>
      <c r="Q456" s="182">
        <v>1.8E-3</v>
      </c>
      <c r="R456" s="182">
        <f>Q456*H456</f>
        <v>1.8E-3</v>
      </c>
      <c r="S456" s="182">
        <v>0</v>
      </c>
      <c r="T456" s="183">
        <f>S456*H456</f>
        <v>0</v>
      </c>
      <c r="AR456" s="16" t="s">
        <v>390</v>
      </c>
      <c r="AT456" s="16" t="s">
        <v>329</v>
      </c>
      <c r="AU456" s="16" t="s">
        <v>84</v>
      </c>
      <c r="AY456" s="16" t="s">
        <v>140</v>
      </c>
      <c r="BE456" s="184">
        <f>IF(N456="základní",J456,0)</f>
        <v>0</v>
      </c>
      <c r="BF456" s="184">
        <f>IF(N456="snížená",J456,0)</f>
        <v>0</v>
      </c>
      <c r="BG456" s="184">
        <f>IF(N456="zákl. přenesená",J456,0)</f>
        <v>0</v>
      </c>
      <c r="BH456" s="184">
        <f>IF(N456="sníž. přenesená",J456,0)</f>
        <v>0</v>
      </c>
      <c r="BI456" s="184">
        <f>IF(N456="nulová",J456,0)</f>
        <v>0</v>
      </c>
      <c r="BJ456" s="16" t="s">
        <v>82</v>
      </c>
      <c r="BK456" s="184">
        <f>ROUND(I456*H456,2)</f>
        <v>0</v>
      </c>
      <c r="BL456" s="16" t="s">
        <v>281</v>
      </c>
      <c r="BM456" s="16" t="s">
        <v>607</v>
      </c>
    </row>
    <row r="457" spans="2:65" s="1" customFormat="1" ht="11.25">
      <c r="B457" s="33"/>
      <c r="C457" s="34"/>
      <c r="D457" s="185" t="s">
        <v>150</v>
      </c>
      <c r="E457" s="34"/>
      <c r="F457" s="186" t="s">
        <v>606</v>
      </c>
      <c r="G457" s="34"/>
      <c r="H457" s="34"/>
      <c r="I457" s="102"/>
      <c r="J457" s="34"/>
      <c r="K457" s="34"/>
      <c r="L457" s="37"/>
      <c r="M457" s="187"/>
      <c r="N457" s="59"/>
      <c r="O457" s="59"/>
      <c r="P457" s="59"/>
      <c r="Q457" s="59"/>
      <c r="R457" s="59"/>
      <c r="S457" s="59"/>
      <c r="T457" s="60"/>
      <c r="AT457" s="16" t="s">
        <v>150</v>
      </c>
      <c r="AU457" s="16" t="s">
        <v>84</v>
      </c>
    </row>
    <row r="458" spans="2:65" s="11" customFormat="1" ht="11.25">
      <c r="B458" s="188"/>
      <c r="C458" s="189"/>
      <c r="D458" s="185" t="s">
        <v>152</v>
      </c>
      <c r="E458" s="190" t="s">
        <v>28</v>
      </c>
      <c r="F458" s="191" t="s">
        <v>589</v>
      </c>
      <c r="G458" s="189"/>
      <c r="H458" s="190" t="s">
        <v>28</v>
      </c>
      <c r="I458" s="192"/>
      <c r="J458" s="189"/>
      <c r="K458" s="189"/>
      <c r="L458" s="193"/>
      <c r="M458" s="194"/>
      <c r="N458" s="195"/>
      <c r="O458" s="195"/>
      <c r="P458" s="195"/>
      <c r="Q458" s="195"/>
      <c r="R458" s="195"/>
      <c r="S458" s="195"/>
      <c r="T458" s="196"/>
      <c r="AT458" s="197" t="s">
        <v>152</v>
      </c>
      <c r="AU458" s="197" t="s">
        <v>84</v>
      </c>
      <c r="AV458" s="11" t="s">
        <v>82</v>
      </c>
      <c r="AW458" s="11" t="s">
        <v>35</v>
      </c>
      <c r="AX458" s="11" t="s">
        <v>74</v>
      </c>
      <c r="AY458" s="197" t="s">
        <v>140</v>
      </c>
    </row>
    <row r="459" spans="2:65" s="11" customFormat="1" ht="11.25">
      <c r="B459" s="188"/>
      <c r="C459" s="189"/>
      <c r="D459" s="185" t="s">
        <v>152</v>
      </c>
      <c r="E459" s="190" t="s">
        <v>28</v>
      </c>
      <c r="F459" s="191" t="s">
        <v>590</v>
      </c>
      <c r="G459" s="189"/>
      <c r="H459" s="190" t="s">
        <v>28</v>
      </c>
      <c r="I459" s="192"/>
      <c r="J459" s="189"/>
      <c r="K459" s="189"/>
      <c r="L459" s="193"/>
      <c r="M459" s="194"/>
      <c r="N459" s="195"/>
      <c r="O459" s="195"/>
      <c r="P459" s="195"/>
      <c r="Q459" s="195"/>
      <c r="R459" s="195"/>
      <c r="S459" s="195"/>
      <c r="T459" s="196"/>
      <c r="AT459" s="197" t="s">
        <v>152</v>
      </c>
      <c r="AU459" s="197" t="s">
        <v>84</v>
      </c>
      <c r="AV459" s="11" t="s">
        <v>82</v>
      </c>
      <c r="AW459" s="11" t="s">
        <v>35</v>
      </c>
      <c r="AX459" s="11" t="s">
        <v>74</v>
      </c>
      <c r="AY459" s="197" t="s">
        <v>140</v>
      </c>
    </row>
    <row r="460" spans="2:65" s="11" customFormat="1" ht="11.25">
      <c r="B460" s="188"/>
      <c r="C460" s="189"/>
      <c r="D460" s="185" t="s">
        <v>152</v>
      </c>
      <c r="E460" s="190" t="s">
        <v>28</v>
      </c>
      <c r="F460" s="191" t="s">
        <v>608</v>
      </c>
      <c r="G460" s="189"/>
      <c r="H460" s="190" t="s">
        <v>28</v>
      </c>
      <c r="I460" s="192"/>
      <c r="J460" s="189"/>
      <c r="K460" s="189"/>
      <c r="L460" s="193"/>
      <c r="M460" s="194"/>
      <c r="N460" s="195"/>
      <c r="O460" s="195"/>
      <c r="P460" s="195"/>
      <c r="Q460" s="195"/>
      <c r="R460" s="195"/>
      <c r="S460" s="195"/>
      <c r="T460" s="196"/>
      <c r="AT460" s="197" t="s">
        <v>152</v>
      </c>
      <c r="AU460" s="197" t="s">
        <v>84</v>
      </c>
      <c r="AV460" s="11" t="s">
        <v>82</v>
      </c>
      <c r="AW460" s="11" t="s">
        <v>35</v>
      </c>
      <c r="AX460" s="11" t="s">
        <v>74</v>
      </c>
      <c r="AY460" s="197" t="s">
        <v>140</v>
      </c>
    </row>
    <row r="461" spans="2:65" s="12" customFormat="1" ht="11.25">
      <c r="B461" s="198"/>
      <c r="C461" s="199"/>
      <c r="D461" s="185" t="s">
        <v>152</v>
      </c>
      <c r="E461" s="200" t="s">
        <v>28</v>
      </c>
      <c r="F461" s="201" t="s">
        <v>82</v>
      </c>
      <c r="G461" s="199"/>
      <c r="H461" s="202">
        <v>1</v>
      </c>
      <c r="I461" s="203"/>
      <c r="J461" s="199"/>
      <c r="K461" s="199"/>
      <c r="L461" s="204"/>
      <c r="M461" s="205"/>
      <c r="N461" s="206"/>
      <c r="O461" s="206"/>
      <c r="P461" s="206"/>
      <c r="Q461" s="206"/>
      <c r="R461" s="206"/>
      <c r="S461" s="206"/>
      <c r="T461" s="207"/>
      <c r="AT461" s="208" t="s">
        <v>152</v>
      </c>
      <c r="AU461" s="208" t="s">
        <v>84</v>
      </c>
      <c r="AV461" s="12" t="s">
        <v>84</v>
      </c>
      <c r="AW461" s="12" t="s">
        <v>35</v>
      </c>
      <c r="AX461" s="12" t="s">
        <v>82</v>
      </c>
      <c r="AY461" s="208" t="s">
        <v>140</v>
      </c>
    </row>
    <row r="462" spans="2:65" s="1" customFormat="1" ht="16.5" customHeight="1">
      <c r="B462" s="33"/>
      <c r="C462" s="231" t="s">
        <v>609</v>
      </c>
      <c r="D462" s="231" t="s">
        <v>329</v>
      </c>
      <c r="E462" s="232" t="s">
        <v>610</v>
      </c>
      <c r="F462" s="233" t="s">
        <v>606</v>
      </c>
      <c r="G462" s="234" t="s">
        <v>314</v>
      </c>
      <c r="H462" s="235">
        <v>1</v>
      </c>
      <c r="I462" s="236"/>
      <c r="J462" s="237">
        <f>ROUND(I462*H462,2)</f>
        <v>0</v>
      </c>
      <c r="K462" s="233" t="s">
        <v>28</v>
      </c>
      <c r="L462" s="238"/>
      <c r="M462" s="239" t="s">
        <v>28</v>
      </c>
      <c r="N462" s="240" t="s">
        <v>45</v>
      </c>
      <c r="O462" s="59"/>
      <c r="P462" s="182">
        <f>O462*H462</f>
        <v>0</v>
      </c>
      <c r="Q462" s="182">
        <v>1.8E-3</v>
      </c>
      <c r="R462" s="182">
        <f>Q462*H462</f>
        <v>1.8E-3</v>
      </c>
      <c r="S462" s="182">
        <v>0</v>
      </c>
      <c r="T462" s="183">
        <f>S462*H462</f>
        <v>0</v>
      </c>
      <c r="AR462" s="16" t="s">
        <v>390</v>
      </c>
      <c r="AT462" s="16" t="s">
        <v>329</v>
      </c>
      <c r="AU462" s="16" t="s">
        <v>84</v>
      </c>
      <c r="AY462" s="16" t="s">
        <v>140</v>
      </c>
      <c r="BE462" s="184">
        <f>IF(N462="základní",J462,0)</f>
        <v>0</v>
      </c>
      <c r="BF462" s="184">
        <f>IF(N462="snížená",J462,0)</f>
        <v>0</v>
      </c>
      <c r="BG462" s="184">
        <f>IF(N462="zákl. přenesená",J462,0)</f>
        <v>0</v>
      </c>
      <c r="BH462" s="184">
        <f>IF(N462="sníž. přenesená",J462,0)</f>
        <v>0</v>
      </c>
      <c r="BI462" s="184">
        <f>IF(N462="nulová",J462,0)</f>
        <v>0</v>
      </c>
      <c r="BJ462" s="16" t="s">
        <v>82</v>
      </c>
      <c r="BK462" s="184">
        <f>ROUND(I462*H462,2)</f>
        <v>0</v>
      </c>
      <c r="BL462" s="16" t="s">
        <v>281</v>
      </c>
      <c r="BM462" s="16" t="s">
        <v>611</v>
      </c>
    </row>
    <row r="463" spans="2:65" s="1" customFormat="1" ht="11.25">
      <c r="B463" s="33"/>
      <c r="C463" s="34"/>
      <c r="D463" s="185" t="s">
        <v>150</v>
      </c>
      <c r="E463" s="34"/>
      <c r="F463" s="186" t="s">
        <v>612</v>
      </c>
      <c r="G463" s="34"/>
      <c r="H463" s="34"/>
      <c r="I463" s="102"/>
      <c r="J463" s="34"/>
      <c r="K463" s="34"/>
      <c r="L463" s="37"/>
      <c r="M463" s="187"/>
      <c r="N463" s="59"/>
      <c r="O463" s="59"/>
      <c r="P463" s="59"/>
      <c r="Q463" s="59"/>
      <c r="R463" s="59"/>
      <c r="S463" s="59"/>
      <c r="T463" s="60"/>
      <c r="AT463" s="16" t="s">
        <v>150</v>
      </c>
      <c r="AU463" s="16" t="s">
        <v>84</v>
      </c>
    </row>
    <row r="464" spans="2:65" s="11" customFormat="1" ht="11.25">
      <c r="B464" s="188"/>
      <c r="C464" s="189"/>
      <c r="D464" s="185" t="s">
        <v>152</v>
      </c>
      <c r="E464" s="190" t="s">
        <v>28</v>
      </c>
      <c r="F464" s="191" t="s">
        <v>589</v>
      </c>
      <c r="G464" s="189"/>
      <c r="H464" s="190" t="s">
        <v>28</v>
      </c>
      <c r="I464" s="192"/>
      <c r="J464" s="189"/>
      <c r="K464" s="189"/>
      <c r="L464" s="193"/>
      <c r="M464" s="194"/>
      <c r="N464" s="195"/>
      <c r="O464" s="195"/>
      <c r="P464" s="195"/>
      <c r="Q464" s="195"/>
      <c r="R464" s="195"/>
      <c r="S464" s="195"/>
      <c r="T464" s="196"/>
      <c r="AT464" s="197" t="s">
        <v>152</v>
      </c>
      <c r="AU464" s="197" t="s">
        <v>84</v>
      </c>
      <c r="AV464" s="11" t="s">
        <v>82</v>
      </c>
      <c r="AW464" s="11" t="s">
        <v>35</v>
      </c>
      <c r="AX464" s="11" t="s">
        <v>74</v>
      </c>
      <c r="AY464" s="197" t="s">
        <v>140</v>
      </c>
    </row>
    <row r="465" spans="2:65" s="11" customFormat="1" ht="11.25">
      <c r="B465" s="188"/>
      <c r="C465" s="189"/>
      <c r="D465" s="185" t="s">
        <v>152</v>
      </c>
      <c r="E465" s="190" t="s">
        <v>28</v>
      </c>
      <c r="F465" s="191" t="s">
        <v>596</v>
      </c>
      <c r="G465" s="189"/>
      <c r="H465" s="190" t="s">
        <v>28</v>
      </c>
      <c r="I465" s="192"/>
      <c r="J465" s="189"/>
      <c r="K465" s="189"/>
      <c r="L465" s="193"/>
      <c r="M465" s="194"/>
      <c r="N465" s="195"/>
      <c r="O465" s="195"/>
      <c r="P465" s="195"/>
      <c r="Q465" s="195"/>
      <c r="R465" s="195"/>
      <c r="S465" s="195"/>
      <c r="T465" s="196"/>
      <c r="AT465" s="197" t="s">
        <v>152</v>
      </c>
      <c r="AU465" s="197" t="s">
        <v>84</v>
      </c>
      <c r="AV465" s="11" t="s">
        <v>82</v>
      </c>
      <c r="AW465" s="11" t="s">
        <v>35</v>
      </c>
      <c r="AX465" s="11" t="s">
        <v>74</v>
      </c>
      <c r="AY465" s="197" t="s">
        <v>140</v>
      </c>
    </row>
    <row r="466" spans="2:65" s="11" customFormat="1" ht="11.25">
      <c r="B466" s="188"/>
      <c r="C466" s="189"/>
      <c r="D466" s="185" t="s">
        <v>152</v>
      </c>
      <c r="E466" s="190" t="s">
        <v>28</v>
      </c>
      <c r="F466" s="191" t="s">
        <v>608</v>
      </c>
      <c r="G466" s="189"/>
      <c r="H466" s="190" t="s">
        <v>28</v>
      </c>
      <c r="I466" s="192"/>
      <c r="J466" s="189"/>
      <c r="K466" s="189"/>
      <c r="L466" s="193"/>
      <c r="M466" s="194"/>
      <c r="N466" s="195"/>
      <c r="O466" s="195"/>
      <c r="P466" s="195"/>
      <c r="Q466" s="195"/>
      <c r="R466" s="195"/>
      <c r="S466" s="195"/>
      <c r="T466" s="196"/>
      <c r="AT466" s="197" t="s">
        <v>152</v>
      </c>
      <c r="AU466" s="197" t="s">
        <v>84</v>
      </c>
      <c r="AV466" s="11" t="s">
        <v>82</v>
      </c>
      <c r="AW466" s="11" t="s">
        <v>35</v>
      </c>
      <c r="AX466" s="11" t="s">
        <v>74</v>
      </c>
      <c r="AY466" s="197" t="s">
        <v>140</v>
      </c>
    </row>
    <row r="467" spans="2:65" s="12" customFormat="1" ht="11.25">
      <c r="B467" s="198"/>
      <c r="C467" s="199"/>
      <c r="D467" s="185" t="s">
        <v>152</v>
      </c>
      <c r="E467" s="200" t="s">
        <v>28</v>
      </c>
      <c r="F467" s="201" t="s">
        <v>82</v>
      </c>
      <c r="G467" s="199"/>
      <c r="H467" s="202">
        <v>1</v>
      </c>
      <c r="I467" s="203"/>
      <c r="J467" s="199"/>
      <c r="K467" s="199"/>
      <c r="L467" s="204"/>
      <c r="M467" s="205"/>
      <c r="N467" s="206"/>
      <c r="O467" s="206"/>
      <c r="P467" s="206"/>
      <c r="Q467" s="206"/>
      <c r="R467" s="206"/>
      <c r="S467" s="206"/>
      <c r="T467" s="207"/>
      <c r="AT467" s="208" t="s">
        <v>152</v>
      </c>
      <c r="AU467" s="208" t="s">
        <v>84</v>
      </c>
      <c r="AV467" s="12" t="s">
        <v>84</v>
      </c>
      <c r="AW467" s="12" t="s">
        <v>35</v>
      </c>
      <c r="AX467" s="12" t="s">
        <v>82</v>
      </c>
      <c r="AY467" s="208" t="s">
        <v>140</v>
      </c>
    </row>
    <row r="468" spans="2:65" s="1" customFormat="1" ht="16.5" customHeight="1">
      <c r="B468" s="33"/>
      <c r="C468" s="173" t="s">
        <v>613</v>
      </c>
      <c r="D468" s="173" t="s">
        <v>143</v>
      </c>
      <c r="E468" s="174" t="s">
        <v>614</v>
      </c>
      <c r="F468" s="175" t="s">
        <v>615</v>
      </c>
      <c r="G468" s="176" t="s">
        <v>314</v>
      </c>
      <c r="H468" s="177">
        <v>2</v>
      </c>
      <c r="I468" s="178"/>
      <c r="J468" s="179">
        <f>ROUND(I468*H468,2)</f>
        <v>0</v>
      </c>
      <c r="K468" s="175" t="s">
        <v>147</v>
      </c>
      <c r="L468" s="37"/>
      <c r="M468" s="180" t="s">
        <v>28</v>
      </c>
      <c r="N468" s="181" t="s">
        <v>45</v>
      </c>
      <c r="O468" s="59"/>
      <c r="P468" s="182">
        <f>O468*H468</f>
        <v>0</v>
      </c>
      <c r="Q468" s="182">
        <v>0</v>
      </c>
      <c r="R468" s="182">
        <f>Q468*H468</f>
        <v>0</v>
      </c>
      <c r="S468" s="182">
        <v>0</v>
      </c>
      <c r="T468" s="183">
        <f>S468*H468</f>
        <v>0</v>
      </c>
      <c r="AR468" s="16" t="s">
        <v>281</v>
      </c>
      <c r="AT468" s="16" t="s">
        <v>143</v>
      </c>
      <c r="AU468" s="16" t="s">
        <v>84</v>
      </c>
      <c r="AY468" s="16" t="s">
        <v>140</v>
      </c>
      <c r="BE468" s="184">
        <f>IF(N468="základní",J468,0)</f>
        <v>0</v>
      </c>
      <c r="BF468" s="184">
        <f>IF(N468="snížená",J468,0)</f>
        <v>0</v>
      </c>
      <c r="BG468" s="184">
        <f>IF(N468="zákl. přenesená",J468,0)</f>
        <v>0</v>
      </c>
      <c r="BH468" s="184">
        <f>IF(N468="sníž. přenesená",J468,0)</f>
        <v>0</v>
      </c>
      <c r="BI468" s="184">
        <f>IF(N468="nulová",J468,0)</f>
        <v>0</v>
      </c>
      <c r="BJ468" s="16" t="s">
        <v>82</v>
      </c>
      <c r="BK468" s="184">
        <f>ROUND(I468*H468,2)</f>
        <v>0</v>
      </c>
      <c r="BL468" s="16" t="s">
        <v>281</v>
      </c>
      <c r="BM468" s="16" t="s">
        <v>616</v>
      </c>
    </row>
    <row r="469" spans="2:65" s="1" customFormat="1" ht="11.25">
      <c r="B469" s="33"/>
      <c r="C469" s="34"/>
      <c r="D469" s="185" t="s">
        <v>150</v>
      </c>
      <c r="E469" s="34"/>
      <c r="F469" s="186" t="s">
        <v>617</v>
      </c>
      <c r="G469" s="34"/>
      <c r="H469" s="34"/>
      <c r="I469" s="102"/>
      <c r="J469" s="34"/>
      <c r="K469" s="34"/>
      <c r="L469" s="37"/>
      <c r="M469" s="187"/>
      <c r="N469" s="59"/>
      <c r="O469" s="59"/>
      <c r="P469" s="59"/>
      <c r="Q469" s="59"/>
      <c r="R469" s="59"/>
      <c r="S469" s="59"/>
      <c r="T469" s="60"/>
      <c r="AT469" s="16" t="s">
        <v>150</v>
      </c>
      <c r="AU469" s="16" t="s">
        <v>84</v>
      </c>
    </row>
    <row r="470" spans="2:65" s="11" customFormat="1" ht="11.25">
      <c r="B470" s="188"/>
      <c r="C470" s="189"/>
      <c r="D470" s="185" t="s">
        <v>152</v>
      </c>
      <c r="E470" s="190" t="s">
        <v>28</v>
      </c>
      <c r="F470" s="191" t="s">
        <v>618</v>
      </c>
      <c r="G470" s="189"/>
      <c r="H470" s="190" t="s">
        <v>28</v>
      </c>
      <c r="I470" s="192"/>
      <c r="J470" s="189"/>
      <c r="K470" s="189"/>
      <c r="L470" s="193"/>
      <c r="M470" s="194"/>
      <c r="N470" s="195"/>
      <c r="O470" s="195"/>
      <c r="P470" s="195"/>
      <c r="Q470" s="195"/>
      <c r="R470" s="195"/>
      <c r="S470" s="195"/>
      <c r="T470" s="196"/>
      <c r="AT470" s="197" t="s">
        <v>152</v>
      </c>
      <c r="AU470" s="197" t="s">
        <v>84</v>
      </c>
      <c r="AV470" s="11" t="s">
        <v>82</v>
      </c>
      <c r="AW470" s="11" t="s">
        <v>35</v>
      </c>
      <c r="AX470" s="11" t="s">
        <v>74</v>
      </c>
      <c r="AY470" s="197" t="s">
        <v>140</v>
      </c>
    </row>
    <row r="471" spans="2:65" s="12" customFormat="1" ht="11.25">
      <c r="B471" s="198"/>
      <c r="C471" s="199"/>
      <c r="D471" s="185" t="s">
        <v>152</v>
      </c>
      <c r="E471" s="200" t="s">
        <v>28</v>
      </c>
      <c r="F471" s="201" t="s">
        <v>82</v>
      </c>
      <c r="G471" s="199"/>
      <c r="H471" s="202">
        <v>1</v>
      </c>
      <c r="I471" s="203"/>
      <c r="J471" s="199"/>
      <c r="K471" s="199"/>
      <c r="L471" s="204"/>
      <c r="M471" s="205"/>
      <c r="N471" s="206"/>
      <c r="O471" s="206"/>
      <c r="P471" s="206"/>
      <c r="Q471" s="206"/>
      <c r="R471" s="206"/>
      <c r="S471" s="206"/>
      <c r="T471" s="207"/>
      <c r="AT471" s="208" t="s">
        <v>152</v>
      </c>
      <c r="AU471" s="208" t="s">
        <v>84</v>
      </c>
      <c r="AV471" s="12" t="s">
        <v>84</v>
      </c>
      <c r="AW471" s="12" t="s">
        <v>35</v>
      </c>
      <c r="AX471" s="12" t="s">
        <v>74</v>
      </c>
      <c r="AY471" s="208" t="s">
        <v>140</v>
      </c>
    </row>
    <row r="472" spans="2:65" s="11" customFormat="1" ht="11.25">
      <c r="B472" s="188"/>
      <c r="C472" s="189"/>
      <c r="D472" s="185" t="s">
        <v>152</v>
      </c>
      <c r="E472" s="190" t="s">
        <v>28</v>
      </c>
      <c r="F472" s="191" t="s">
        <v>619</v>
      </c>
      <c r="G472" s="189"/>
      <c r="H472" s="190" t="s">
        <v>28</v>
      </c>
      <c r="I472" s="192"/>
      <c r="J472" s="189"/>
      <c r="K472" s="189"/>
      <c r="L472" s="193"/>
      <c r="M472" s="194"/>
      <c r="N472" s="195"/>
      <c r="O472" s="195"/>
      <c r="P472" s="195"/>
      <c r="Q472" s="195"/>
      <c r="R472" s="195"/>
      <c r="S472" s="195"/>
      <c r="T472" s="196"/>
      <c r="AT472" s="197" t="s">
        <v>152</v>
      </c>
      <c r="AU472" s="197" t="s">
        <v>84</v>
      </c>
      <c r="AV472" s="11" t="s">
        <v>82</v>
      </c>
      <c r="AW472" s="11" t="s">
        <v>35</v>
      </c>
      <c r="AX472" s="11" t="s">
        <v>74</v>
      </c>
      <c r="AY472" s="197" t="s">
        <v>140</v>
      </c>
    </row>
    <row r="473" spans="2:65" s="12" customFormat="1" ht="11.25">
      <c r="B473" s="198"/>
      <c r="C473" s="199"/>
      <c r="D473" s="185" t="s">
        <v>152</v>
      </c>
      <c r="E473" s="200" t="s">
        <v>28</v>
      </c>
      <c r="F473" s="201" t="s">
        <v>82</v>
      </c>
      <c r="G473" s="199"/>
      <c r="H473" s="202">
        <v>1</v>
      </c>
      <c r="I473" s="203"/>
      <c r="J473" s="199"/>
      <c r="K473" s="199"/>
      <c r="L473" s="204"/>
      <c r="M473" s="205"/>
      <c r="N473" s="206"/>
      <c r="O473" s="206"/>
      <c r="P473" s="206"/>
      <c r="Q473" s="206"/>
      <c r="R473" s="206"/>
      <c r="S473" s="206"/>
      <c r="T473" s="207"/>
      <c r="AT473" s="208" t="s">
        <v>152</v>
      </c>
      <c r="AU473" s="208" t="s">
        <v>84</v>
      </c>
      <c r="AV473" s="12" t="s">
        <v>84</v>
      </c>
      <c r="AW473" s="12" t="s">
        <v>35</v>
      </c>
      <c r="AX473" s="12" t="s">
        <v>74</v>
      </c>
      <c r="AY473" s="208" t="s">
        <v>140</v>
      </c>
    </row>
    <row r="474" spans="2:65" s="13" customFormat="1" ht="11.25">
      <c r="B474" s="209"/>
      <c r="C474" s="210"/>
      <c r="D474" s="185" t="s">
        <v>152</v>
      </c>
      <c r="E474" s="211" t="s">
        <v>28</v>
      </c>
      <c r="F474" s="212" t="s">
        <v>171</v>
      </c>
      <c r="G474" s="210"/>
      <c r="H474" s="213">
        <v>2</v>
      </c>
      <c r="I474" s="214"/>
      <c r="J474" s="210"/>
      <c r="K474" s="210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152</v>
      </c>
      <c r="AU474" s="219" t="s">
        <v>84</v>
      </c>
      <c r="AV474" s="13" t="s">
        <v>148</v>
      </c>
      <c r="AW474" s="13" t="s">
        <v>35</v>
      </c>
      <c r="AX474" s="13" t="s">
        <v>82</v>
      </c>
      <c r="AY474" s="219" t="s">
        <v>140</v>
      </c>
    </row>
    <row r="475" spans="2:65" s="1" customFormat="1" ht="16.5" customHeight="1">
      <c r="B475" s="33"/>
      <c r="C475" s="173" t="s">
        <v>620</v>
      </c>
      <c r="D475" s="173" t="s">
        <v>143</v>
      </c>
      <c r="E475" s="174" t="s">
        <v>621</v>
      </c>
      <c r="F475" s="175" t="s">
        <v>622</v>
      </c>
      <c r="G475" s="176" t="s">
        <v>585</v>
      </c>
      <c r="H475" s="177">
        <v>4</v>
      </c>
      <c r="I475" s="178"/>
      <c r="J475" s="179">
        <f>ROUND(I475*H475,2)</f>
        <v>0</v>
      </c>
      <c r="K475" s="175" t="s">
        <v>147</v>
      </c>
      <c r="L475" s="37"/>
      <c r="M475" s="180" t="s">
        <v>28</v>
      </c>
      <c r="N475" s="181" t="s">
        <v>45</v>
      </c>
      <c r="O475" s="59"/>
      <c r="P475" s="182">
        <f>O475*H475</f>
        <v>0</v>
      </c>
      <c r="Q475" s="182">
        <v>2.9999999999999997E-4</v>
      </c>
      <c r="R475" s="182">
        <f>Q475*H475</f>
        <v>1.1999999999999999E-3</v>
      </c>
      <c r="S475" s="182">
        <v>0</v>
      </c>
      <c r="T475" s="183">
        <f>S475*H475</f>
        <v>0</v>
      </c>
      <c r="AR475" s="16" t="s">
        <v>586</v>
      </c>
      <c r="AT475" s="16" t="s">
        <v>143</v>
      </c>
      <c r="AU475" s="16" t="s">
        <v>84</v>
      </c>
      <c r="AY475" s="16" t="s">
        <v>140</v>
      </c>
      <c r="BE475" s="184">
        <f>IF(N475="základní",J475,0)</f>
        <v>0</v>
      </c>
      <c r="BF475" s="184">
        <f>IF(N475="snížená",J475,0)</f>
        <v>0</v>
      </c>
      <c r="BG475" s="184">
        <f>IF(N475="zákl. přenesená",J475,0)</f>
        <v>0</v>
      </c>
      <c r="BH475" s="184">
        <f>IF(N475="sníž. přenesená",J475,0)</f>
        <v>0</v>
      </c>
      <c r="BI475" s="184">
        <f>IF(N475="nulová",J475,0)</f>
        <v>0</v>
      </c>
      <c r="BJ475" s="16" t="s">
        <v>82</v>
      </c>
      <c r="BK475" s="184">
        <f>ROUND(I475*H475,2)</f>
        <v>0</v>
      </c>
      <c r="BL475" s="16" t="s">
        <v>586</v>
      </c>
      <c r="BM475" s="16" t="s">
        <v>623</v>
      </c>
    </row>
    <row r="476" spans="2:65" s="1" customFormat="1" ht="11.25">
      <c r="B476" s="33"/>
      <c r="C476" s="34"/>
      <c r="D476" s="185" t="s">
        <v>150</v>
      </c>
      <c r="E476" s="34"/>
      <c r="F476" s="186" t="s">
        <v>624</v>
      </c>
      <c r="G476" s="34"/>
      <c r="H476" s="34"/>
      <c r="I476" s="102"/>
      <c r="J476" s="34"/>
      <c r="K476" s="34"/>
      <c r="L476" s="37"/>
      <c r="M476" s="187"/>
      <c r="N476" s="59"/>
      <c r="O476" s="59"/>
      <c r="P476" s="59"/>
      <c r="Q476" s="59"/>
      <c r="R476" s="59"/>
      <c r="S476" s="59"/>
      <c r="T476" s="60"/>
      <c r="AT476" s="16" t="s">
        <v>150</v>
      </c>
      <c r="AU476" s="16" t="s">
        <v>84</v>
      </c>
    </row>
    <row r="477" spans="2:65" s="11" customFormat="1" ht="11.25">
      <c r="B477" s="188"/>
      <c r="C477" s="189"/>
      <c r="D477" s="185" t="s">
        <v>152</v>
      </c>
      <c r="E477" s="190" t="s">
        <v>28</v>
      </c>
      <c r="F477" s="191" t="s">
        <v>602</v>
      </c>
      <c r="G477" s="189"/>
      <c r="H477" s="190" t="s">
        <v>28</v>
      </c>
      <c r="I477" s="192"/>
      <c r="J477" s="189"/>
      <c r="K477" s="189"/>
      <c r="L477" s="193"/>
      <c r="M477" s="194"/>
      <c r="N477" s="195"/>
      <c r="O477" s="195"/>
      <c r="P477" s="195"/>
      <c r="Q477" s="195"/>
      <c r="R477" s="195"/>
      <c r="S477" s="195"/>
      <c r="T477" s="196"/>
      <c r="AT477" s="197" t="s">
        <v>152</v>
      </c>
      <c r="AU477" s="197" t="s">
        <v>84</v>
      </c>
      <c r="AV477" s="11" t="s">
        <v>82</v>
      </c>
      <c r="AW477" s="11" t="s">
        <v>35</v>
      </c>
      <c r="AX477" s="11" t="s">
        <v>74</v>
      </c>
      <c r="AY477" s="197" t="s">
        <v>140</v>
      </c>
    </row>
    <row r="478" spans="2:65" s="12" customFormat="1" ht="11.25">
      <c r="B478" s="198"/>
      <c r="C478" s="199"/>
      <c r="D478" s="185" t="s">
        <v>152</v>
      </c>
      <c r="E478" s="200" t="s">
        <v>28</v>
      </c>
      <c r="F478" s="201" t="s">
        <v>84</v>
      </c>
      <c r="G478" s="199"/>
      <c r="H478" s="202">
        <v>2</v>
      </c>
      <c r="I478" s="203"/>
      <c r="J478" s="199"/>
      <c r="K478" s="199"/>
      <c r="L478" s="204"/>
      <c r="M478" s="205"/>
      <c r="N478" s="206"/>
      <c r="O478" s="206"/>
      <c r="P478" s="206"/>
      <c r="Q478" s="206"/>
      <c r="R478" s="206"/>
      <c r="S478" s="206"/>
      <c r="T478" s="207"/>
      <c r="AT478" s="208" t="s">
        <v>152</v>
      </c>
      <c r="AU478" s="208" t="s">
        <v>84</v>
      </c>
      <c r="AV478" s="12" t="s">
        <v>84</v>
      </c>
      <c r="AW478" s="12" t="s">
        <v>35</v>
      </c>
      <c r="AX478" s="12" t="s">
        <v>74</v>
      </c>
      <c r="AY478" s="208" t="s">
        <v>140</v>
      </c>
    </row>
    <row r="479" spans="2:65" s="11" customFormat="1" ht="11.25">
      <c r="B479" s="188"/>
      <c r="C479" s="189"/>
      <c r="D479" s="185" t="s">
        <v>152</v>
      </c>
      <c r="E479" s="190" t="s">
        <v>28</v>
      </c>
      <c r="F479" s="191" t="s">
        <v>625</v>
      </c>
      <c r="G479" s="189"/>
      <c r="H479" s="190" t="s">
        <v>28</v>
      </c>
      <c r="I479" s="192"/>
      <c r="J479" s="189"/>
      <c r="K479" s="189"/>
      <c r="L479" s="193"/>
      <c r="M479" s="194"/>
      <c r="N479" s="195"/>
      <c r="O479" s="195"/>
      <c r="P479" s="195"/>
      <c r="Q479" s="195"/>
      <c r="R479" s="195"/>
      <c r="S479" s="195"/>
      <c r="T479" s="196"/>
      <c r="AT479" s="197" t="s">
        <v>152</v>
      </c>
      <c r="AU479" s="197" t="s">
        <v>84</v>
      </c>
      <c r="AV479" s="11" t="s">
        <v>82</v>
      </c>
      <c r="AW479" s="11" t="s">
        <v>35</v>
      </c>
      <c r="AX479" s="11" t="s">
        <v>74</v>
      </c>
      <c r="AY479" s="197" t="s">
        <v>140</v>
      </c>
    </row>
    <row r="480" spans="2:65" s="12" customFormat="1" ht="11.25">
      <c r="B480" s="198"/>
      <c r="C480" s="199"/>
      <c r="D480" s="185" t="s">
        <v>152</v>
      </c>
      <c r="E480" s="200" t="s">
        <v>28</v>
      </c>
      <c r="F480" s="201" t="s">
        <v>84</v>
      </c>
      <c r="G480" s="199"/>
      <c r="H480" s="202">
        <v>2</v>
      </c>
      <c r="I480" s="203"/>
      <c r="J480" s="199"/>
      <c r="K480" s="199"/>
      <c r="L480" s="204"/>
      <c r="M480" s="205"/>
      <c r="N480" s="206"/>
      <c r="O480" s="206"/>
      <c r="P480" s="206"/>
      <c r="Q480" s="206"/>
      <c r="R480" s="206"/>
      <c r="S480" s="206"/>
      <c r="T480" s="207"/>
      <c r="AT480" s="208" t="s">
        <v>152</v>
      </c>
      <c r="AU480" s="208" t="s">
        <v>84</v>
      </c>
      <c r="AV480" s="12" t="s">
        <v>84</v>
      </c>
      <c r="AW480" s="12" t="s">
        <v>35</v>
      </c>
      <c r="AX480" s="12" t="s">
        <v>74</v>
      </c>
      <c r="AY480" s="208" t="s">
        <v>140</v>
      </c>
    </row>
    <row r="481" spans="2:65" s="13" customFormat="1" ht="11.25">
      <c r="B481" s="209"/>
      <c r="C481" s="210"/>
      <c r="D481" s="185" t="s">
        <v>152</v>
      </c>
      <c r="E481" s="211" t="s">
        <v>28</v>
      </c>
      <c r="F481" s="212" t="s">
        <v>171</v>
      </c>
      <c r="G481" s="210"/>
      <c r="H481" s="213">
        <v>4</v>
      </c>
      <c r="I481" s="214"/>
      <c r="J481" s="210"/>
      <c r="K481" s="210"/>
      <c r="L481" s="215"/>
      <c r="M481" s="216"/>
      <c r="N481" s="217"/>
      <c r="O481" s="217"/>
      <c r="P481" s="217"/>
      <c r="Q481" s="217"/>
      <c r="R481" s="217"/>
      <c r="S481" s="217"/>
      <c r="T481" s="218"/>
      <c r="AT481" s="219" t="s">
        <v>152</v>
      </c>
      <c r="AU481" s="219" t="s">
        <v>84</v>
      </c>
      <c r="AV481" s="13" t="s">
        <v>148</v>
      </c>
      <c r="AW481" s="13" t="s">
        <v>35</v>
      </c>
      <c r="AX481" s="13" t="s">
        <v>82</v>
      </c>
      <c r="AY481" s="219" t="s">
        <v>140</v>
      </c>
    </row>
    <row r="482" spans="2:65" s="1" customFormat="1" ht="16.5" customHeight="1">
      <c r="B482" s="33"/>
      <c r="C482" s="173" t="s">
        <v>586</v>
      </c>
      <c r="D482" s="173" t="s">
        <v>143</v>
      </c>
      <c r="E482" s="174" t="s">
        <v>626</v>
      </c>
      <c r="F482" s="175" t="s">
        <v>627</v>
      </c>
      <c r="G482" s="176" t="s">
        <v>628</v>
      </c>
      <c r="H482" s="177">
        <v>2</v>
      </c>
      <c r="I482" s="178"/>
      <c r="J482" s="179">
        <f>ROUND(I482*H482,2)</f>
        <v>0</v>
      </c>
      <c r="K482" s="175" t="s">
        <v>147</v>
      </c>
      <c r="L482" s="37"/>
      <c r="M482" s="180" t="s">
        <v>28</v>
      </c>
      <c r="N482" s="181" t="s">
        <v>45</v>
      </c>
      <c r="O482" s="59"/>
      <c r="P482" s="182">
        <f>O482*H482</f>
        <v>0</v>
      </c>
      <c r="Q482" s="182">
        <v>2.5000000000000001E-4</v>
      </c>
      <c r="R482" s="182">
        <f>Q482*H482</f>
        <v>5.0000000000000001E-4</v>
      </c>
      <c r="S482" s="182">
        <v>0</v>
      </c>
      <c r="T482" s="183">
        <f>S482*H482</f>
        <v>0</v>
      </c>
      <c r="AR482" s="16" t="s">
        <v>586</v>
      </c>
      <c r="AT482" s="16" t="s">
        <v>143</v>
      </c>
      <c r="AU482" s="16" t="s">
        <v>84</v>
      </c>
      <c r="AY482" s="16" t="s">
        <v>140</v>
      </c>
      <c r="BE482" s="184">
        <f>IF(N482="základní",J482,0)</f>
        <v>0</v>
      </c>
      <c r="BF482" s="184">
        <f>IF(N482="snížená",J482,0)</f>
        <v>0</v>
      </c>
      <c r="BG482" s="184">
        <f>IF(N482="zákl. přenesená",J482,0)</f>
        <v>0</v>
      </c>
      <c r="BH482" s="184">
        <f>IF(N482="sníž. přenesená",J482,0)</f>
        <v>0</v>
      </c>
      <c r="BI482" s="184">
        <f>IF(N482="nulová",J482,0)</f>
        <v>0</v>
      </c>
      <c r="BJ482" s="16" t="s">
        <v>82</v>
      </c>
      <c r="BK482" s="184">
        <f>ROUND(I482*H482,2)</f>
        <v>0</v>
      </c>
      <c r="BL482" s="16" t="s">
        <v>586</v>
      </c>
      <c r="BM482" s="16" t="s">
        <v>629</v>
      </c>
    </row>
    <row r="483" spans="2:65" s="1" customFormat="1" ht="11.25">
      <c r="B483" s="33"/>
      <c r="C483" s="34"/>
      <c r="D483" s="185" t="s">
        <v>150</v>
      </c>
      <c r="E483" s="34"/>
      <c r="F483" s="186" t="s">
        <v>630</v>
      </c>
      <c r="G483" s="34"/>
      <c r="H483" s="34"/>
      <c r="I483" s="102"/>
      <c r="J483" s="34"/>
      <c r="K483" s="34"/>
      <c r="L483" s="37"/>
      <c r="M483" s="187"/>
      <c r="N483" s="59"/>
      <c r="O483" s="59"/>
      <c r="P483" s="59"/>
      <c r="Q483" s="59"/>
      <c r="R483" s="59"/>
      <c r="S483" s="59"/>
      <c r="T483" s="60"/>
      <c r="AT483" s="16" t="s">
        <v>150</v>
      </c>
      <c r="AU483" s="16" t="s">
        <v>84</v>
      </c>
    </row>
    <row r="484" spans="2:65" s="11" customFormat="1" ht="11.25">
      <c r="B484" s="188"/>
      <c r="C484" s="189"/>
      <c r="D484" s="185" t="s">
        <v>152</v>
      </c>
      <c r="E484" s="190" t="s">
        <v>28</v>
      </c>
      <c r="F484" s="191" t="s">
        <v>602</v>
      </c>
      <c r="G484" s="189"/>
      <c r="H484" s="190" t="s">
        <v>28</v>
      </c>
      <c r="I484" s="192"/>
      <c r="J484" s="189"/>
      <c r="K484" s="189"/>
      <c r="L484" s="193"/>
      <c r="M484" s="194"/>
      <c r="N484" s="195"/>
      <c r="O484" s="195"/>
      <c r="P484" s="195"/>
      <c r="Q484" s="195"/>
      <c r="R484" s="195"/>
      <c r="S484" s="195"/>
      <c r="T484" s="196"/>
      <c r="AT484" s="197" t="s">
        <v>152</v>
      </c>
      <c r="AU484" s="197" t="s">
        <v>84</v>
      </c>
      <c r="AV484" s="11" t="s">
        <v>82</v>
      </c>
      <c r="AW484" s="11" t="s">
        <v>35</v>
      </c>
      <c r="AX484" s="11" t="s">
        <v>74</v>
      </c>
      <c r="AY484" s="197" t="s">
        <v>140</v>
      </c>
    </row>
    <row r="485" spans="2:65" s="12" customFormat="1" ht="11.25">
      <c r="B485" s="198"/>
      <c r="C485" s="199"/>
      <c r="D485" s="185" t="s">
        <v>152</v>
      </c>
      <c r="E485" s="200" t="s">
        <v>28</v>
      </c>
      <c r="F485" s="201" t="s">
        <v>82</v>
      </c>
      <c r="G485" s="199"/>
      <c r="H485" s="202">
        <v>1</v>
      </c>
      <c r="I485" s="203"/>
      <c r="J485" s="199"/>
      <c r="K485" s="199"/>
      <c r="L485" s="204"/>
      <c r="M485" s="205"/>
      <c r="N485" s="206"/>
      <c r="O485" s="206"/>
      <c r="P485" s="206"/>
      <c r="Q485" s="206"/>
      <c r="R485" s="206"/>
      <c r="S485" s="206"/>
      <c r="T485" s="207"/>
      <c r="AT485" s="208" t="s">
        <v>152</v>
      </c>
      <c r="AU485" s="208" t="s">
        <v>84</v>
      </c>
      <c r="AV485" s="12" t="s">
        <v>84</v>
      </c>
      <c r="AW485" s="12" t="s">
        <v>35</v>
      </c>
      <c r="AX485" s="12" t="s">
        <v>74</v>
      </c>
      <c r="AY485" s="208" t="s">
        <v>140</v>
      </c>
    </row>
    <row r="486" spans="2:65" s="11" customFormat="1" ht="11.25">
      <c r="B486" s="188"/>
      <c r="C486" s="189"/>
      <c r="D486" s="185" t="s">
        <v>152</v>
      </c>
      <c r="E486" s="190" t="s">
        <v>28</v>
      </c>
      <c r="F486" s="191" t="s">
        <v>625</v>
      </c>
      <c r="G486" s="189"/>
      <c r="H486" s="190" t="s">
        <v>28</v>
      </c>
      <c r="I486" s="192"/>
      <c r="J486" s="189"/>
      <c r="K486" s="189"/>
      <c r="L486" s="193"/>
      <c r="M486" s="194"/>
      <c r="N486" s="195"/>
      <c r="O486" s="195"/>
      <c r="P486" s="195"/>
      <c r="Q486" s="195"/>
      <c r="R486" s="195"/>
      <c r="S486" s="195"/>
      <c r="T486" s="196"/>
      <c r="AT486" s="197" t="s">
        <v>152</v>
      </c>
      <c r="AU486" s="197" t="s">
        <v>84</v>
      </c>
      <c r="AV486" s="11" t="s">
        <v>82</v>
      </c>
      <c r="AW486" s="11" t="s">
        <v>35</v>
      </c>
      <c r="AX486" s="11" t="s">
        <v>74</v>
      </c>
      <c r="AY486" s="197" t="s">
        <v>140</v>
      </c>
    </row>
    <row r="487" spans="2:65" s="12" customFormat="1" ht="11.25">
      <c r="B487" s="198"/>
      <c r="C487" s="199"/>
      <c r="D487" s="185" t="s">
        <v>152</v>
      </c>
      <c r="E487" s="200" t="s">
        <v>28</v>
      </c>
      <c r="F487" s="201" t="s">
        <v>82</v>
      </c>
      <c r="G487" s="199"/>
      <c r="H487" s="202">
        <v>1</v>
      </c>
      <c r="I487" s="203"/>
      <c r="J487" s="199"/>
      <c r="K487" s="199"/>
      <c r="L487" s="204"/>
      <c r="M487" s="205"/>
      <c r="N487" s="206"/>
      <c r="O487" s="206"/>
      <c r="P487" s="206"/>
      <c r="Q487" s="206"/>
      <c r="R487" s="206"/>
      <c r="S487" s="206"/>
      <c r="T487" s="207"/>
      <c r="AT487" s="208" t="s">
        <v>152</v>
      </c>
      <c r="AU487" s="208" t="s">
        <v>84</v>
      </c>
      <c r="AV487" s="12" t="s">
        <v>84</v>
      </c>
      <c r="AW487" s="12" t="s">
        <v>35</v>
      </c>
      <c r="AX487" s="12" t="s">
        <v>74</v>
      </c>
      <c r="AY487" s="208" t="s">
        <v>140</v>
      </c>
    </row>
    <row r="488" spans="2:65" s="13" customFormat="1" ht="11.25">
      <c r="B488" s="209"/>
      <c r="C488" s="210"/>
      <c r="D488" s="185" t="s">
        <v>152</v>
      </c>
      <c r="E488" s="211" t="s">
        <v>28</v>
      </c>
      <c r="F488" s="212" t="s">
        <v>171</v>
      </c>
      <c r="G488" s="210"/>
      <c r="H488" s="213">
        <v>2</v>
      </c>
      <c r="I488" s="214"/>
      <c r="J488" s="210"/>
      <c r="K488" s="210"/>
      <c r="L488" s="215"/>
      <c r="M488" s="216"/>
      <c r="N488" s="217"/>
      <c r="O488" s="217"/>
      <c r="P488" s="217"/>
      <c r="Q488" s="217"/>
      <c r="R488" s="217"/>
      <c r="S488" s="217"/>
      <c r="T488" s="218"/>
      <c r="AT488" s="219" t="s">
        <v>152</v>
      </c>
      <c r="AU488" s="219" t="s">
        <v>84</v>
      </c>
      <c r="AV488" s="13" t="s">
        <v>148</v>
      </c>
      <c r="AW488" s="13" t="s">
        <v>35</v>
      </c>
      <c r="AX488" s="13" t="s">
        <v>82</v>
      </c>
      <c r="AY488" s="219" t="s">
        <v>140</v>
      </c>
    </row>
    <row r="489" spans="2:65" s="1" customFormat="1" ht="16.5" customHeight="1">
      <c r="B489" s="33"/>
      <c r="C489" s="173" t="s">
        <v>631</v>
      </c>
      <c r="D489" s="173" t="s">
        <v>143</v>
      </c>
      <c r="E489" s="174" t="s">
        <v>632</v>
      </c>
      <c r="F489" s="175" t="s">
        <v>633</v>
      </c>
      <c r="G489" s="176" t="s">
        <v>146</v>
      </c>
      <c r="H489" s="177">
        <v>5.5E-2</v>
      </c>
      <c r="I489" s="178"/>
      <c r="J489" s="179">
        <f>ROUND(I489*H489,2)</f>
        <v>0</v>
      </c>
      <c r="K489" s="175" t="s">
        <v>147</v>
      </c>
      <c r="L489" s="37"/>
      <c r="M489" s="180" t="s">
        <v>28</v>
      </c>
      <c r="N489" s="181" t="s">
        <v>45</v>
      </c>
      <c r="O489" s="59"/>
      <c r="P489" s="182">
        <f>O489*H489</f>
        <v>0</v>
      </c>
      <c r="Q489" s="182">
        <v>0</v>
      </c>
      <c r="R489" s="182">
        <f>Q489*H489</f>
        <v>0</v>
      </c>
      <c r="S489" s="182">
        <v>0</v>
      </c>
      <c r="T489" s="183">
        <f>S489*H489</f>
        <v>0</v>
      </c>
      <c r="AR489" s="16" t="s">
        <v>586</v>
      </c>
      <c r="AT489" s="16" t="s">
        <v>143</v>
      </c>
      <c r="AU489" s="16" t="s">
        <v>84</v>
      </c>
      <c r="AY489" s="16" t="s">
        <v>140</v>
      </c>
      <c r="BE489" s="184">
        <f>IF(N489="základní",J489,0)</f>
        <v>0</v>
      </c>
      <c r="BF489" s="184">
        <f>IF(N489="snížená",J489,0)</f>
        <v>0</v>
      </c>
      <c r="BG489" s="184">
        <f>IF(N489="zákl. přenesená",J489,0)</f>
        <v>0</v>
      </c>
      <c r="BH489" s="184">
        <f>IF(N489="sníž. přenesená",J489,0)</f>
        <v>0</v>
      </c>
      <c r="BI489" s="184">
        <f>IF(N489="nulová",J489,0)</f>
        <v>0</v>
      </c>
      <c r="BJ489" s="16" t="s">
        <v>82</v>
      </c>
      <c r="BK489" s="184">
        <f>ROUND(I489*H489,2)</f>
        <v>0</v>
      </c>
      <c r="BL489" s="16" t="s">
        <v>586</v>
      </c>
      <c r="BM489" s="16" t="s">
        <v>634</v>
      </c>
    </row>
    <row r="490" spans="2:65" s="1" customFormat="1" ht="19.5">
      <c r="B490" s="33"/>
      <c r="C490" s="34"/>
      <c r="D490" s="185" t="s">
        <v>150</v>
      </c>
      <c r="E490" s="34"/>
      <c r="F490" s="186" t="s">
        <v>635</v>
      </c>
      <c r="G490" s="34"/>
      <c r="H490" s="34"/>
      <c r="I490" s="102"/>
      <c r="J490" s="34"/>
      <c r="K490" s="34"/>
      <c r="L490" s="37"/>
      <c r="M490" s="187"/>
      <c r="N490" s="59"/>
      <c r="O490" s="59"/>
      <c r="P490" s="59"/>
      <c r="Q490" s="59"/>
      <c r="R490" s="59"/>
      <c r="S490" s="59"/>
      <c r="T490" s="60"/>
      <c r="AT490" s="16" t="s">
        <v>150</v>
      </c>
      <c r="AU490" s="16" t="s">
        <v>84</v>
      </c>
    </row>
    <row r="491" spans="2:65" s="10" customFormat="1" ht="22.9" customHeight="1">
      <c r="B491" s="157"/>
      <c r="C491" s="158"/>
      <c r="D491" s="159" t="s">
        <v>73</v>
      </c>
      <c r="E491" s="171" t="s">
        <v>636</v>
      </c>
      <c r="F491" s="171" t="s">
        <v>637</v>
      </c>
      <c r="G491" s="158"/>
      <c r="H491" s="158"/>
      <c r="I491" s="161"/>
      <c r="J491" s="172">
        <f>BK491</f>
        <v>0</v>
      </c>
      <c r="K491" s="158"/>
      <c r="L491" s="163"/>
      <c r="M491" s="164"/>
      <c r="N491" s="165"/>
      <c r="O491" s="165"/>
      <c r="P491" s="166">
        <f>SUM(P492:P520)</f>
        <v>0</v>
      </c>
      <c r="Q491" s="165"/>
      <c r="R491" s="166">
        <f>SUM(R492:R520)</f>
        <v>0</v>
      </c>
      <c r="S491" s="165"/>
      <c r="T491" s="167">
        <f>SUM(T492:T520)</f>
        <v>0</v>
      </c>
      <c r="AR491" s="168" t="s">
        <v>84</v>
      </c>
      <c r="AT491" s="169" t="s">
        <v>73</v>
      </c>
      <c r="AU491" s="169" t="s">
        <v>82</v>
      </c>
      <c r="AY491" s="168" t="s">
        <v>140</v>
      </c>
      <c r="BK491" s="170">
        <f>SUM(BK492:BK520)</f>
        <v>0</v>
      </c>
    </row>
    <row r="492" spans="2:65" s="1" customFormat="1" ht="16.5" customHeight="1">
      <c r="B492" s="33"/>
      <c r="C492" s="173" t="s">
        <v>638</v>
      </c>
      <c r="D492" s="173" t="s">
        <v>143</v>
      </c>
      <c r="E492" s="174" t="s">
        <v>639</v>
      </c>
      <c r="F492" s="175" t="s">
        <v>640</v>
      </c>
      <c r="G492" s="176" t="s">
        <v>165</v>
      </c>
      <c r="H492" s="177">
        <v>8</v>
      </c>
      <c r="I492" s="178"/>
      <c r="J492" s="179">
        <f>ROUND(I492*H492,2)</f>
        <v>0</v>
      </c>
      <c r="K492" s="175" t="s">
        <v>147</v>
      </c>
      <c r="L492" s="37"/>
      <c r="M492" s="180" t="s">
        <v>28</v>
      </c>
      <c r="N492" s="181" t="s">
        <v>45</v>
      </c>
      <c r="O492" s="59"/>
      <c r="P492" s="182">
        <f>O492*H492</f>
        <v>0</v>
      </c>
      <c r="Q492" s="182">
        <v>0</v>
      </c>
      <c r="R492" s="182">
        <f>Q492*H492</f>
        <v>0</v>
      </c>
      <c r="S492" s="182">
        <v>0</v>
      </c>
      <c r="T492" s="183">
        <f>S492*H492</f>
        <v>0</v>
      </c>
      <c r="AR492" s="16" t="s">
        <v>281</v>
      </c>
      <c r="AT492" s="16" t="s">
        <v>143</v>
      </c>
      <c r="AU492" s="16" t="s">
        <v>84</v>
      </c>
      <c r="AY492" s="16" t="s">
        <v>140</v>
      </c>
      <c r="BE492" s="184">
        <f>IF(N492="základní",J492,0)</f>
        <v>0</v>
      </c>
      <c r="BF492" s="184">
        <f>IF(N492="snížená",J492,0)</f>
        <v>0</v>
      </c>
      <c r="BG492" s="184">
        <f>IF(N492="zákl. přenesená",J492,0)</f>
        <v>0</v>
      </c>
      <c r="BH492" s="184">
        <f>IF(N492="sníž. přenesená",J492,0)</f>
        <v>0</v>
      </c>
      <c r="BI492" s="184">
        <f>IF(N492="nulová",J492,0)</f>
        <v>0</v>
      </c>
      <c r="BJ492" s="16" t="s">
        <v>82</v>
      </c>
      <c r="BK492" s="184">
        <f>ROUND(I492*H492,2)</f>
        <v>0</v>
      </c>
      <c r="BL492" s="16" t="s">
        <v>281</v>
      </c>
      <c r="BM492" s="16" t="s">
        <v>641</v>
      </c>
    </row>
    <row r="493" spans="2:65" s="1" customFormat="1" ht="11.25">
      <c r="B493" s="33"/>
      <c r="C493" s="34"/>
      <c r="D493" s="185" t="s">
        <v>150</v>
      </c>
      <c r="E493" s="34"/>
      <c r="F493" s="186" t="s">
        <v>642</v>
      </c>
      <c r="G493" s="34"/>
      <c r="H493" s="34"/>
      <c r="I493" s="102"/>
      <c r="J493" s="34"/>
      <c r="K493" s="34"/>
      <c r="L493" s="37"/>
      <c r="M493" s="187"/>
      <c r="N493" s="59"/>
      <c r="O493" s="59"/>
      <c r="P493" s="59"/>
      <c r="Q493" s="59"/>
      <c r="R493" s="59"/>
      <c r="S493" s="59"/>
      <c r="T493" s="60"/>
      <c r="AT493" s="16" t="s">
        <v>150</v>
      </c>
      <c r="AU493" s="16" t="s">
        <v>84</v>
      </c>
    </row>
    <row r="494" spans="2:65" s="11" customFormat="1" ht="11.25">
      <c r="B494" s="188"/>
      <c r="C494" s="189"/>
      <c r="D494" s="185" t="s">
        <v>152</v>
      </c>
      <c r="E494" s="190" t="s">
        <v>28</v>
      </c>
      <c r="F494" s="191" t="s">
        <v>643</v>
      </c>
      <c r="G494" s="189"/>
      <c r="H494" s="190" t="s">
        <v>28</v>
      </c>
      <c r="I494" s="192"/>
      <c r="J494" s="189"/>
      <c r="K494" s="189"/>
      <c r="L494" s="193"/>
      <c r="M494" s="194"/>
      <c r="N494" s="195"/>
      <c r="O494" s="195"/>
      <c r="P494" s="195"/>
      <c r="Q494" s="195"/>
      <c r="R494" s="195"/>
      <c r="S494" s="195"/>
      <c r="T494" s="196"/>
      <c r="AT494" s="197" t="s">
        <v>152</v>
      </c>
      <c r="AU494" s="197" t="s">
        <v>84</v>
      </c>
      <c r="AV494" s="11" t="s">
        <v>82</v>
      </c>
      <c r="AW494" s="11" t="s">
        <v>35</v>
      </c>
      <c r="AX494" s="11" t="s">
        <v>74</v>
      </c>
      <c r="AY494" s="197" t="s">
        <v>140</v>
      </c>
    </row>
    <row r="495" spans="2:65" s="12" customFormat="1" ht="11.25">
      <c r="B495" s="198"/>
      <c r="C495" s="199"/>
      <c r="D495" s="185" t="s">
        <v>152</v>
      </c>
      <c r="E495" s="200" t="s">
        <v>28</v>
      </c>
      <c r="F495" s="201" t="s">
        <v>644</v>
      </c>
      <c r="G495" s="199"/>
      <c r="H495" s="202">
        <v>8</v>
      </c>
      <c r="I495" s="203"/>
      <c r="J495" s="199"/>
      <c r="K495" s="199"/>
      <c r="L495" s="204"/>
      <c r="M495" s="205"/>
      <c r="N495" s="206"/>
      <c r="O495" s="206"/>
      <c r="P495" s="206"/>
      <c r="Q495" s="206"/>
      <c r="R495" s="206"/>
      <c r="S495" s="206"/>
      <c r="T495" s="207"/>
      <c r="AT495" s="208" t="s">
        <v>152</v>
      </c>
      <c r="AU495" s="208" t="s">
        <v>84</v>
      </c>
      <c r="AV495" s="12" t="s">
        <v>84</v>
      </c>
      <c r="AW495" s="12" t="s">
        <v>35</v>
      </c>
      <c r="AX495" s="12" t="s">
        <v>82</v>
      </c>
      <c r="AY495" s="208" t="s">
        <v>140</v>
      </c>
    </row>
    <row r="496" spans="2:65" s="1" customFormat="1" ht="16.5" customHeight="1">
      <c r="B496" s="33"/>
      <c r="C496" s="173" t="s">
        <v>645</v>
      </c>
      <c r="D496" s="173" t="s">
        <v>143</v>
      </c>
      <c r="E496" s="174" t="s">
        <v>646</v>
      </c>
      <c r="F496" s="175" t="s">
        <v>647</v>
      </c>
      <c r="G496" s="176" t="s">
        <v>165</v>
      </c>
      <c r="H496" s="177">
        <v>8</v>
      </c>
      <c r="I496" s="178"/>
      <c r="J496" s="179">
        <f>ROUND(I496*H496,2)</f>
        <v>0</v>
      </c>
      <c r="K496" s="175" t="s">
        <v>147</v>
      </c>
      <c r="L496" s="37"/>
      <c r="M496" s="180" t="s">
        <v>28</v>
      </c>
      <c r="N496" s="181" t="s">
        <v>45</v>
      </c>
      <c r="O496" s="59"/>
      <c r="P496" s="182">
        <f>O496*H496</f>
        <v>0</v>
      </c>
      <c r="Q496" s="182">
        <v>0</v>
      </c>
      <c r="R496" s="182">
        <f>Q496*H496</f>
        <v>0</v>
      </c>
      <c r="S496" s="182">
        <v>0</v>
      </c>
      <c r="T496" s="183">
        <f>S496*H496</f>
        <v>0</v>
      </c>
      <c r="AR496" s="16" t="s">
        <v>281</v>
      </c>
      <c r="AT496" s="16" t="s">
        <v>143</v>
      </c>
      <c r="AU496" s="16" t="s">
        <v>84</v>
      </c>
      <c r="AY496" s="16" t="s">
        <v>140</v>
      </c>
      <c r="BE496" s="184">
        <f>IF(N496="základní",J496,0)</f>
        <v>0</v>
      </c>
      <c r="BF496" s="184">
        <f>IF(N496="snížená",J496,0)</f>
        <v>0</v>
      </c>
      <c r="BG496" s="184">
        <f>IF(N496="zákl. přenesená",J496,0)</f>
        <v>0</v>
      </c>
      <c r="BH496" s="184">
        <f>IF(N496="sníž. přenesená",J496,0)</f>
        <v>0</v>
      </c>
      <c r="BI496" s="184">
        <f>IF(N496="nulová",J496,0)</f>
        <v>0</v>
      </c>
      <c r="BJ496" s="16" t="s">
        <v>82</v>
      </c>
      <c r="BK496" s="184">
        <f>ROUND(I496*H496,2)</f>
        <v>0</v>
      </c>
      <c r="BL496" s="16" t="s">
        <v>281</v>
      </c>
      <c r="BM496" s="16" t="s">
        <v>648</v>
      </c>
    </row>
    <row r="497" spans="2:65" s="1" customFormat="1" ht="11.25">
      <c r="B497" s="33"/>
      <c r="C497" s="34"/>
      <c r="D497" s="185" t="s">
        <v>150</v>
      </c>
      <c r="E497" s="34"/>
      <c r="F497" s="186" t="s">
        <v>649</v>
      </c>
      <c r="G497" s="34"/>
      <c r="H497" s="34"/>
      <c r="I497" s="102"/>
      <c r="J497" s="34"/>
      <c r="K497" s="34"/>
      <c r="L497" s="37"/>
      <c r="M497" s="187"/>
      <c r="N497" s="59"/>
      <c r="O497" s="59"/>
      <c r="P497" s="59"/>
      <c r="Q497" s="59"/>
      <c r="R497" s="59"/>
      <c r="S497" s="59"/>
      <c r="T497" s="60"/>
      <c r="AT497" s="16" t="s">
        <v>150</v>
      </c>
      <c r="AU497" s="16" t="s">
        <v>84</v>
      </c>
    </row>
    <row r="498" spans="2:65" s="1" customFormat="1" ht="16.5" customHeight="1">
      <c r="B498" s="33"/>
      <c r="C498" s="173" t="s">
        <v>650</v>
      </c>
      <c r="D498" s="173" t="s">
        <v>143</v>
      </c>
      <c r="E498" s="174" t="s">
        <v>651</v>
      </c>
      <c r="F498" s="175" t="s">
        <v>652</v>
      </c>
      <c r="G498" s="176" t="s">
        <v>165</v>
      </c>
      <c r="H498" s="177">
        <v>8</v>
      </c>
      <c r="I498" s="178"/>
      <c r="J498" s="179">
        <f>ROUND(I498*H498,2)</f>
        <v>0</v>
      </c>
      <c r="K498" s="175" t="s">
        <v>147</v>
      </c>
      <c r="L498" s="37"/>
      <c r="M498" s="180" t="s">
        <v>28</v>
      </c>
      <c r="N498" s="181" t="s">
        <v>45</v>
      </c>
      <c r="O498" s="59"/>
      <c r="P498" s="182">
        <f>O498*H498</f>
        <v>0</v>
      </c>
      <c r="Q498" s="182">
        <v>0</v>
      </c>
      <c r="R498" s="182">
        <f>Q498*H498</f>
        <v>0</v>
      </c>
      <c r="S498" s="182">
        <v>0</v>
      </c>
      <c r="T498" s="183">
        <f>S498*H498</f>
        <v>0</v>
      </c>
      <c r="AR498" s="16" t="s">
        <v>281</v>
      </c>
      <c r="AT498" s="16" t="s">
        <v>143</v>
      </c>
      <c r="AU498" s="16" t="s">
        <v>84</v>
      </c>
      <c r="AY498" s="16" t="s">
        <v>140</v>
      </c>
      <c r="BE498" s="184">
        <f>IF(N498="základní",J498,0)</f>
        <v>0</v>
      </c>
      <c r="BF498" s="184">
        <f>IF(N498="snížená",J498,0)</f>
        <v>0</v>
      </c>
      <c r="BG498" s="184">
        <f>IF(N498="zákl. přenesená",J498,0)</f>
        <v>0</v>
      </c>
      <c r="BH498" s="184">
        <f>IF(N498="sníž. přenesená",J498,0)</f>
        <v>0</v>
      </c>
      <c r="BI498" s="184">
        <f>IF(N498="nulová",J498,0)</f>
        <v>0</v>
      </c>
      <c r="BJ498" s="16" t="s">
        <v>82</v>
      </c>
      <c r="BK498" s="184">
        <f>ROUND(I498*H498,2)</f>
        <v>0</v>
      </c>
      <c r="BL498" s="16" t="s">
        <v>281</v>
      </c>
      <c r="BM498" s="16" t="s">
        <v>653</v>
      </c>
    </row>
    <row r="499" spans="2:65" s="1" customFormat="1" ht="11.25">
      <c r="B499" s="33"/>
      <c r="C499" s="34"/>
      <c r="D499" s="185" t="s">
        <v>150</v>
      </c>
      <c r="E499" s="34"/>
      <c r="F499" s="186" t="s">
        <v>654</v>
      </c>
      <c r="G499" s="34"/>
      <c r="H499" s="34"/>
      <c r="I499" s="102"/>
      <c r="J499" s="34"/>
      <c r="K499" s="34"/>
      <c r="L499" s="37"/>
      <c r="M499" s="187"/>
      <c r="N499" s="59"/>
      <c r="O499" s="59"/>
      <c r="P499" s="59"/>
      <c r="Q499" s="59"/>
      <c r="R499" s="59"/>
      <c r="S499" s="59"/>
      <c r="T499" s="60"/>
      <c r="AT499" s="16" t="s">
        <v>150</v>
      </c>
      <c r="AU499" s="16" t="s">
        <v>84</v>
      </c>
    </row>
    <row r="500" spans="2:65" s="11" customFormat="1" ht="11.25">
      <c r="B500" s="188"/>
      <c r="C500" s="189"/>
      <c r="D500" s="185" t="s">
        <v>152</v>
      </c>
      <c r="E500" s="190" t="s">
        <v>28</v>
      </c>
      <c r="F500" s="191" t="s">
        <v>643</v>
      </c>
      <c r="G500" s="189"/>
      <c r="H500" s="190" t="s">
        <v>28</v>
      </c>
      <c r="I500" s="192"/>
      <c r="J500" s="189"/>
      <c r="K500" s="189"/>
      <c r="L500" s="193"/>
      <c r="M500" s="194"/>
      <c r="N500" s="195"/>
      <c r="O500" s="195"/>
      <c r="P500" s="195"/>
      <c r="Q500" s="195"/>
      <c r="R500" s="195"/>
      <c r="S500" s="195"/>
      <c r="T500" s="196"/>
      <c r="AT500" s="197" t="s">
        <v>152</v>
      </c>
      <c r="AU500" s="197" t="s">
        <v>84</v>
      </c>
      <c r="AV500" s="11" t="s">
        <v>82</v>
      </c>
      <c r="AW500" s="11" t="s">
        <v>35</v>
      </c>
      <c r="AX500" s="11" t="s">
        <v>74</v>
      </c>
      <c r="AY500" s="197" t="s">
        <v>140</v>
      </c>
    </row>
    <row r="501" spans="2:65" s="12" customFormat="1" ht="11.25">
      <c r="B501" s="198"/>
      <c r="C501" s="199"/>
      <c r="D501" s="185" t="s">
        <v>152</v>
      </c>
      <c r="E501" s="200" t="s">
        <v>28</v>
      </c>
      <c r="F501" s="201" t="s">
        <v>644</v>
      </c>
      <c r="G501" s="199"/>
      <c r="H501" s="202">
        <v>8</v>
      </c>
      <c r="I501" s="203"/>
      <c r="J501" s="199"/>
      <c r="K501" s="199"/>
      <c r="L501" s="204"/>
      <c r="M501" s="205"/>
      <c r="N501" s="206"/>
      <c r="O501" s="206"/>
      <c r="P501" s="206"/>
      <c r="Q501" s="206"/>
      <c r="R501" s="206"/>
      <c r="S501" s="206"/>
      <c r="T501" s="207"/>
      <c r="AT501" s="208" t="s">
        <v>152</v>
      </c>
      <c r="AU501" s="208" t="s">
        <v>84</v>
      </c>
      <c r="AV501" s="12" t="s">
        <v>84</v>
      </c>
      <c r="AW501" s="12" t="s">
        <v>35</v>
      </c>
      <c r="AX501" s="12" t="s">
        <v>82</v>
      </c>
      <c r="AY501" s="208" t="s">
        <v>140</v>
      </c>
    </row>
    <row r="502" spans="2:65" s="1" customFormat="1" ht="16.5" customHeight="1">
      <c r="B502" s="33"/>
      <c r="C502" s="173" t="s">
        <v>655</v>
      </c>
      <c r="D502" s="173" t="s">
        <v>143</v>
      </c>
      <c r="E502" s="174" t="s">
        <v>656</v>
      </c>
      <c r="F502" s="175" t="s">
        <v>657</v>
      </c>
      <c r="G502" s="176" t="s">
        <v>165</v>
      </c>
      <c r="H502" s="177">
        <v>8</v>
      </c>
      <c r="I502" s="178"/>
      <c r="J502" s="179">
        <f>ROUND(I502*H502,2)</f>
        <v>0</v>
      </c>
      <c r="K502" s="175" t="s">
        <v>147</v>
      </c>
      <c r="L502" s="37"/>
      <c r="M502" s="180" t="s">
        <v>28</v>
      </c>
      <c r="N502" s="181" t="s">
        <v>45</v>
      </c>
      <c r="O502" s="59"/>
      <c r="P502" s="182">
        <f>O502*H502</f>
        <v>0</v>
      </c>
      <c r="Q502" s="182">
        <v>0</v>
      </c>
      <c r="R502" s="182">
        <f>Q502*H502</f>
        <v>0</v>
      </c>
      <c r="S502" s="182">
        <v>0</v>
      </c>
      <c r="T502" s="183">
        <f>S502*H502</f>
        <v>0</v>
      </c>
      <c r="AR502" s="16" t="s">
        <v>281</v>
      </c>
      <c r="AT502" s="16" t="s">
        <v>143</v>
      </c>
      <c r="AU502" s="16" t="s">
        <v>84</v>
      </c>
      <c r="AY502" s="16" t="s">
        <v>140</v>
      </c>
      <c r="BE502" s="184">
        <f>IF(N502="základní",J502,0)</f>
        <v>0</v>
      </c>
      <c r="BF502" s="184">
        <f>IF(N502="snížená",J502,0)</f>
        <v>0</v>
      </c>
      <c r="BG502" s="184">
        <f>IF(N502="zákl. přenesená",J502,0)</f>
        <v>0</v>
      </c>
      <c r="BH502" s="184">
        <f>IF(N502="sníž. přenesená",J502,0)</f>
        <v>0</v>
      </c>
      <c r="BI502" s="184">
        <f>IF(N502="nulová",J502,0)</f>
        <v>0</v>
      </c>
      <c r="BJ502" s="16" t="s">
        <v>82</v>
      </c>
      <c r="BK502" s="184">
        <f>ROUND(I502*H502,2)</f>
        <v>0</v>
      </c>
      <c r="BL502" s="16" t="s">
        <v>281</v>
      </c>
      <c r="BM502" s="16" t="s">
        <v>658</v>
      </c>
    </row>
    <row r="503" spans="2:65" s="1" customFormat="1" ht="11.25">
      <c r="B503" s="33"/>
      <c r="C503" s="34"/>
      <c r="D503" s="185" t="s">
        <v>150</v>
      </c>
      <c r="E503" s="34"/>
      <c r="F503" s="186" t="s">
        <v>659</v>
      </c>
      <c r="G503" s="34"/>
      <c r="H503" s="34"/>
      <c r="I503" s="102"/>
      <c r="J503" s="34"/>
      <c r="K503" s="34"/>
      <c r="L503" s="37"/>
      <c r="M503" s="187"/>
      <c r="N503" s="59"/>
      <c r="O503" s="59"/>
      <c r="P503" s="59"/>
      <c r="Q503" s="59"/>
      <c r="R503" s="59"/>
      <c r="S503" s="59"/>
      <c r="T503" s="60"/>
      <c r="AT503" s="16" t="s">
        <v>150</v>
      </c>
      <c r="AU503" s="16" t="s">
        <v>84</v>
      </c>
    </row>
    <row r="504" spans="2:65" s="1" customFormat="1" ht="16.5" customHeight="1">
      <c r="B504" s="33"/>
      <c r="C504" s="173" t="s">
        <v>660</v>
      </c>
      <c r="D504" s="173" t="s">
        <v>143</v>
      </c>
      <c r="E504" s="174" t="s">
        <v>661</v>
      </c>
      <c r="F504" s="175" t="s">
        <v>662</v>
      </c>
      <c r="G504" s="176" t="s">
        <v>165</v>
      </c>
      <c r="H504" s="177">
        <v>8</v>
      </c>
      <c r="I504" s="178"/>
      <c r="J504" s="179">
        <f>ROUND(I504*H504,2)</f>
        <v>0</v>
      </c>
      <c r="K504" s="175" t="s">
        <v>147</v>
      </c>
      <c r="L504" s="37"/>
      <c r="M504" s="180" t="s">
        <v>28</v>
      </c>
      <c r="N504" s="181" t="s">
        <v>45</v>
      </c>
      <c r="O504" s="59"/>
      <c r="P504" s="182">
        <f>O504*H504</f>
        <v>0</v>
      </c>
      <c r="Q504" s="182">
        <v>0</v>
      </c>
      <c r="R504" s="182">
        <f>Q504*H504</f>
        <v>0</v>
      </c>
      <c r="S504" s="182">
        <v>0</v>
      </c>
      <c r="T504" s="183">
        <f>S504*H504</f>
        <v>0</v>
      </c>
      <c r="AR504" s="16" t="s">
        <v>281</v>
      </c>
      <c r="AT504" s="16" t="s">
        <v>143</v>
      </c>
      <c r="AU504" s="16" t="s">
        <v>84</v>
      </c>
      <c r="AY504" s="16" t="s">
        <v>140</v>
      </c>
      <c r="BE504" s="184">
        <f>IF(N504="základní",J504,0)</f>
        <v>0</v>
      </c>
      <c r="BF504" s="184">
        <f>IF(N504="snížená",J504,0)</f>
        <v>0</v>
      </c>
      <c r="BG504" s="184">
        <f>IF(N504="zákl. přenesená",J504,0)</f>
        <v>0</v>
      </c>
      <c r="BH504" s="184">
        <f>IF(N504="sníž. přenesená",J504,0)</f>
        <v>0</v>
      </c>
      <c r="BI504" s="184">
        <f>IF(N504="nulová",J504,0)</f>
        <v>0</v>
      </c>
      <c r="BJ504" s="16" t="s">
        <v>82</v>
      </c>
      <c r="BK504" s="184">
        <f>ROUND(I504*H504,2)</f>
        <v>0</v>
      </c>
      <c r="BL504" s="16" t="s">
        <v>281</v>
      </c>
      <c r="BM504" s="16" t="s">
        <v>663</v>
      </c>
    </row>
    <row r="505" spans="2:65" s="1" customFormat="1" ht="11.25">
      <c r="B505" s="33"/>
      <c r="C505" s="34"/>
      <c r="D505" s="185" t="s">
        <v>150</v>
      </c>
      <c r="E505" s="34"/>
      <c r="F505" s="186" t="s">
        <v>664</v>
      </c>
      <c r="G505" s="34"/>
      <c r="H505" s="34"/>
      <c r="I505" s="102"/>
      <c r="J505" s="34"/>
      <c r="K505" s="34"/>
      <c r="L505" s="37"/>
      <c r="M505" s="187"/>
      <c r="N505" s="59"/>
      <c r="O505" s="59"/>
      <c r="P505" s="59"/>
      <c r="Q505" s="59"/>
      <c r="R505" s="59"/>
      <c r="S505" s="59"/>
      <c r="T505" s="60"/>
      <c r="AT505" s="16" t="s">
        <v>150</v>
      </c>
      <c r="AU505" s="16" t="s">
        <v>84</v>
      </c>
    </row>
    <row r="506" spans="2:65" s="1" customFormat="1" ht="16.5" customHeight="1">
      <c r="B506" s="33"/>
      <c r="C506" s="173" t="s">
        <v>665</v>
      </c>
      <c r="D506" s="173" t="s">
        <v>143</v>
      </c>
      <c r="E506" s="174" t="s">
        <v>666</v>
      </c>
      <c r="F506" s="175" t="s">
        <v>667</v>
      </c>
      <c r="G506" s="176" t="s">
        <v>314</v>
      </c>
      <c r="H506" s="177">
        <v>11</v>
      </c>
      <c r="I506" s="178"/>
      <c r="J506" s="179">
        <f>ROUND(I506*H506,2)</f>
        <v>0</v>
      </c>
      <c r="K506" s="175" t="s">
        <v>147</v>
      </c>
      <c r="L506" s="37"/>
      <c r="M506" s="180" t="s">
        <v>28</v>
      </c>
      <c r="N506" s="181" t="s">
        <v>45</v>
      </c>
      <c r="O506" s="59"/>
      <c r="P506" s="182">
        <f>O506*H506</f>
        <v>0</v>
      </c>
      <c r="Q506" s="182">
        <v>0</v>
      </c>
      <c r="R506" s="182">
        <f>Q506*H506</f>
        <v>0</v>
      </c>
      <c r="S506" s="182">
        <v>0</v>
      </c>
      <c r="T506" s="183">
        <f>S506*H506</f>
        <v>0</v>
      </c>
      <c r="AR506" s="16" t="s">
        <v>281</v>
      </c>
      <c r="AT506" s="16" t="s">
        <v>143</v>
      </c>
      <c r="AU506" s="16" t="s">
        <v>84</v>
      </c>
      <c r="AY506" s="16" t="s">
        <v>140</v>
      </c>
      <c r="BE506" s="184">
        <f>IF(N506="základní",J506,0)</f>
        <v>0</v>
      </c>
      <c r="BF506" s="184">
        <f>IF(N506="snížená",J506,0)</f>
        <v>0</v>
      </c>
      <c r="BG506" s="184">
        <f>IF(N506="zákl. přenesená",J506,0)</f>
        <v>0</v>
      </c>
      <c r="BH506" s="184">
        <f>IF(N506="sníž. přenesená",J506,0)</f>
        <v>0</v>
      </c>
      <c r="BI506" s="184">
        <f>IF(N506="nulová",J506,0)</f>
        <v>0</v>
      </c>
      <c r="BJ506" s="16" t="s">
        <v>82</v>
      </c>
      <c r="BK506" s="184">
        <f>ROUND(I506*H506,2)</f>
        <v>0</v>
      </c>
      <c r="BL506" s="16" t="s">
        <v>281</v>
      </c>
      <c r="BM506" s="16" t="s">
        <v>668</v>
      </c>
    </row>
    <row r="507" spans="2:65" s="1" customFormat="1" ht="11.25">
      <c r="B507" s="33"/>
      <c r="C507" s="34"/>
      <c r="D507" s="185" t="s">
        <v>150</v>
      </c>
      <c r="E507" s="34"/>
      <c r="F507" s="186" t="s">
        <v>669</v>
      </c>
      <c r="G507" s="34"/>
      <c r="H507" s="34"/>
      <c r="I507" s="102"/>
      <c r="J507" s="34"/>
      <c r="K507" s="34"/>
      <c r="L507" s="37"/>
      <c r="M507" s="187"/>
      <c r="N507" s="59"/>
      <c r="O507" s="59"/>
      <c r="P507" s="59"/>
      <c r="Q507" s="59"/>
      <c r="R507" s="59"/>
      <c r="S507" s="59"/>
      <c r="T507" s="60"/>
      <c r="AT507" s="16" t="s">
        <v>150</v>
      </c>
      <c r="AU507" s="16" t="s">
        <v>84</v>
      </c>
    </row>
    <row r="508" spans="2:65" s="1" customFormat="1" ht="16.5" customHeight="1">
      <c r="B508" s="33"/>
      <c r="C508" s="173" t="s">
        <v>670</v>
      </c>
      <c r="D508" s="173" t="s">
        <v>143</v>
      </c>
      <c r="E508" s="174" t="s">
        <v>671</v>
      </c>
      <c r="F508" s="175" t="s">
        <v>672</v>
      </c>
      <c r="G508" s="176" t="s">
        <v>165</v>
      </c>
      <c r="H508" s="177">
        <v>8</v>
      </c>
      <c r="I508" s="178"/>
      <c r="J508" s="179">
        <f>ROUND(I508*H508,2)</f>
        <v>0</v>
      </c>
      <c r="K508" s="175" t="s">
        <v>147</v>
      </c>
      <c r="L508" s="37"/>
      <c r="M508" s="180" t="s">
        <v>28</v>
      </c>
      <c r="N508" s="181" t="s">
        <v>45</v>
      </c>
      <c r="O508" s="59"/>
      <c r="P508" s="182">
        <f>O508*H508</f>
        <v>0</v>
      </c>
      <c r="Q508" s="182">
        <v>0</v>
      </c>
      <c r="R508" s="182">
        <f>Q508*H508</f>
        <v>0</v>
      </c>
      <c r="S508" s="182">
        <v>0</v>
      </c>
      <c r="T508" s="183">
        <f>S508*H508</f>
        <v>0</v>
      </c>
      <c r="AR508" s="16" t="s">
        <v>281</v>
      </c>
      <c r="AT508" s="16" t="s">
        <v>143</v>
      </c>
      <c r="AU508" s="16" t="s">
        <v>84</v>
      </c>
      <c r="AY508" s="16" t="s">
        <v>140</v>
      </c>
      <c r="BE508" s="184">
        <f>IF(N508="základní",J508,0)</f>
        <v>0</v>
      </c>
      <c r="BF508" s="184">
        <f>IF(N508="snížená",J508,0)</f>
        <v>0</v>
      </c>
      <c r="BG508" s="184">
        <f>IF(N508="zákl. přenesená",J508,0)</f>
        <v>0</v>
      </c>
      <c r="BH508" s="184">
        <f>IF(N508="sníž. přenesená",J508,0)</f>
        <v>0</v>
      </c>
      <c r="BI508" s="184">
        <f>IF(N508="nulová",J508,0)</f>
        <v>0</v>
      </c>
      <c r="BJ508" s="16" t="s">
        <v>82</v>
      </c>
      <c r="BK508" s="184">
        <f>ROUND(I508*H508,2)</f>
        <v>0</v>
      </c>
      <c r="BL508" s="16" t="s">
        <v>281</v>
      </c>
      <c r="BM508" s="16" t="s">
        <v>673</v>
      </c>
    </row>
    <row r="509" spans="2:65" s="1" customFormat="1" ht="11.25">
      <c r="B509" s="33"/>
      <c r="C509" s="34"/>
      <c r="D509" s="185" t="s">
        <v>150</v>
      </c>
      <c r="E509" s="34"/>
      <c r="F509" s="186" t="s">
        <v>674</v>
      </c>
      <c r="G509" s="34"/>
      <c r="H509" s="34"/>
      <c r="I509" s="102"/>
      <c r="J509" s="34"/>
      <c r="K509" s="34"/>
      <c r="L509" s="37"/>
      <c r="M509" s="187"/>
      <c r="N509" s="59"/>
      <c r="O509" s="59"/>
      <c r="P509" s="59"/>
      <c r="Q509" s="59"/>
      <c r="R509" s="59"/>
      <c r="S509" s="59"/>
      <c r="T509" s="60"/>
      <c r="AT509" s="16" t="s">
        <v>150</v>
      </c>
      <c r="AU509" s="16" t="s">
        <v>84</v>
      </c>
    </row>
    <row r="510" spans="2:65" s="1" customFormat="1" ht="16.5" customHeight="1">
      <c r="B510" s="33"/>
      <c r="C510" s="173" t="s">
        <v>675</v>
      </c>
      <c r="D510" s="173" t="s">
        <v>143</v>
      </c>
      <c r="E510" s="174" t="s">
        <v>676</v>
      </c>
      <c r="F510" s="175" t="s">
        <v>677</v>
      </c>
      <c r="G510" s="176" t="s">
        <v>314</v>
      </c>
      <c r="H510" s="177">
        <v>1</v>
      </c>
      <c r="I510" s="178"/>
      <c r="J510" s="179">
        <f>ROUND(I510*H510,2)</f>
        <v>0</v>
      </c>
      <c r="K510" s="175" t="s">
        <v>28</v>
      </c>
      <c r="L510" s="37"/>
      <c r="M510" s="180" t="s">
        <v>28</v>
      </c>
      <c r="N510" s="181" t="s">
        <v>45</v>
      </c>
      <c r="O510" s="59"/>
      <c r="P510" s="182">
        <f>O510*H510</f>
        <v>0</v>
      </c>
      <c r="Q510" s="182">
        <v>0</v>
      </c>
      <c r="R510" s="182">
        <f>Q510*H510</f>
        <v>0</v>
      </c>
      <c r="S510" s="182">
        <v>0</v>
      </c>
      <c r="T510" s="183">
        <f>S510*H510</f>
        <v>0</v>
      </c>
      <c r="AR510" s="16" t="s">
        <v>281</v>
      </c>
      <c r="AT510" s="16" t="s">
        <v>143</v>
      </c>
      <c r="AU510" s="16" t="s">
        <v>84</v>
      </c>
      <c r="AY510" s="16" t="s">
        <v>140</v>
      </c>
      <c r="BE510" s="184">
        <f>IF(N510="základní",J510,0)</f>
        <v>0</v>
      </c>
      <c r="BF510" s="184">
        <f>IF(N510="snížená",J510,0)</f>
        <v>0</v>
      </c>
      <c r="BG510" s="184">
        <f>IF(N510="zákl. přenesená",J510,0)</f>
        <v>0</v>
      </c>
      <c r="BH510" s="184">
        <f>IF(N510="sníž. přenesená",J510,0)</f>
        <v>0</v>
      </c>
      <c r="BI510" s="184">
        <f>IF(N510="nulová",J510,0)</f>
        <v>0</v>
      </c>
      <c r="BJ510" s="16" t="s">
        <v>82</v>
      </c>
      <c r="BK510" s="184">
        <f>ROUND(I510*H510,2)</f>
        <v>0</v>
      </c>
      <c r="BL510" s="16" t="s">
        <v>281</v>
      </c>
      <c r="BM510" s="16" t="s">
        <v>678</v>
      </c>
    </row>
    <row r="511" spans="2:65" s="1" customFormat="1" ht="11.25">
      <c r="B511" s="33"/>
      <c r="C511" s="34"/>
      <c r="D511" s="185" t="s">
        <v>150</v>
      </c>
      <c r="E511" s="34"/>
      <c r="F511" s="186" t="s">
        <v>677</v>
      </c>
      <c r="G511" s="34"/>
      <c r="H511" s="34"/>
      <c r="I511" s="102"/>
      <c r="J511" s="34"/>
      <c r="K511" s="34"/>
      <c r="L511" s="37"/>
      <c r="M511" s="187"/>
      <c r="N511" s="59"/>
      <c r="O511" s="59"/>
      <c r="P511" s="59"/>
      <c r="Q511" s="59"/>
      <c r="R511" s="59"/>
      <c r="S511" s="59"/>
      <c r="T511" s="60"/>
      <c r="AT511" s="16" t="s">
        <v>150</v>
      </c>
      <c r="AU511" s="16" t="s">
        <v>84</v>
      </c>
    </row>
    <row r="512" spans="2:65" s="1" customFormat="1" ht="16.5" customHeight="1">
      <c r="B512" s="33"/>
      <c r="C512" s="173" t="s">
        <v>679</v>
      </c>
      <c r="D512" s="173" t="s">
        <v>143</v>
      </c>
      <c r="E512" s="174" t="s">
        <v>680</v>
      </c>
      <c r="F512" s="175" t="s">
        <v>681</v>
      </c>
      <c r="G512" s="176" t="s">
        <v>314</v>
      </c>
      <c r="H512" s="177">
        <v>1</v>
      </c>
      <c r="I512" s="178"/>
      <c r="J512" s="179">
        <f>ROUND(I512*H512,2)</f>
        <v>0</v>
      </c>
      <c r="K512" s="175" t="s">
        <v>28</v>
      </c>
      <c r="L512" s="37"/>
      <c r="M512" s="180" t="s">
        <v>28</v>
      </c>
      <c r="N512" s="181" t="s">
        <v>45</v>
      </c>
      <c r="O512" s="59"/>
      <c r="P512" s="182">
        <f>O512*H512</f>
        <v>0</v>
      </c>
      <c r="Q512" s="182">
        <v>0</v>
      </c>
      <c r="R512" s="182">
        <f>Q512*H512</f>
        <v>0</v>
      </c>
      <c r="S512" s="182">
        <v>0</v>
      </c>
      <c r="T512" s="183">
        <f>S512*H512</f>
        <v>0</v>
      </c>
      <c r="AR512" s="16" t="s">
        <v>281</v>
      </c>
      <c r="AT512" s="16" t="s">
        <v>143</v>
      </c>
      <c r="AU512" s="16" t="s">
        <v>84</v>
      </c>
      <c r="AY512" s="16" t="s">
        <v>140</v>
      </c>
      <c r="BE512" s="184">
        <f>IF(N512="základní",J512,0)</f>
        <v>0</v>
      </c>
      <c r="BF512" s="184">
        <f>IF(N512="snížená",J512,0)</f>
        <v>0</v>
      </c>
      <c r="BG512" s="184">
        <f>IF(N512="zákl. přenesená",J512,0)</f>
        <v>0</v>
      </c>
      <c r="BH512" s="184">
        <f>IF(N512="sníž. přenesená",J512,0)</f>
        <v>0</v>
      </c>
      <c r="BI512" s="184">
        <f>IF(N512="nulová",J512,0)</f>
        <v>0</v>
      </c>
      <c r="BJ512" s="16" t="s">
        <v>82</v>
      </c>
      <c r="BK512" s="184">
        <f>ROUND(I512*H512,2)</f>
        <v>0</v>
      </c>
      <c r="BL512" s="16" t="s">
        <v>281</v>
      </c>
      <c r="BM512" s="16" t="s">
        <v>682</v>
      </c>
    </row>
    <row r="513" spans="2:65" s="1" customFormat="1" ht="11.25">
      <c r="B513" s="33"/>
      <c r="C513" s="34"/>
      <c r="D513" s="185" t="s">
        <v>150</v>
      </c>
      <c r="E513" s="34"/>
      <c r="F513" s="186" t="s">
        <v>681</v>
      </c>
      <c r="G513" s="34"/>
      <c r="H513" s="34"/>
      <c r="I513" s="102"/>
      <c r="J513" s="34"/>
      <c r="K513" s="34"/>
      <c r="L513" s="37"/>
      <c r="M513" s="187"/>
      <c r="N513" s="59"/>
      <c r="O513" s="59"/>
      <c r="P513" s="59"/>
      <c r="Q513" s="59"/>
      <c r="R513" s="59"/>
      <c r="S513" s="59"/>
      <c r="T513" s="60"/>
      <c r="AT513" s="16" t="s">
        <v>150</v>
      </c>
      <c r="AU513" s="16" t="s">
        <v>84</v>
      </c>
    </row>
    <row r="514" spans="2:65" s="1" customFormat="1" ht="16.5" customHeight="1">
      <c r="B514" s="33"/>
      <c r="C514" s="173" t="s">
        <v>683</v>
      </c>
      <c r="D514" s="173" t="s">
        <v>143</v>
      </c>
      <c r="E514" s="174" t="s">
        <v>684</v>
      </c>
      <c r="F514" s="175" t="s">
        <v>685</v>
      </c>
      <c r="G514" s="176" t="s">
        <v>314</v>
      </c>
      <c r="H514" s="177">
        <v>1</v>
      </c>
      <c r="I514" s="178"/>
      <c r="J514" s="179">
        <f>ROUND(I514*H514,2)</f>
        <v>0</v>
      </c>
      <c r="K514" s="175" t="s">
        <v>28</v>
      </c>
      <c r="L514" s="37"/>
      <c r="M514" s="180" t="s">
        <v>28</v>
      </c>
      <c r="N514" s="181" t="s">
        <v>45</v>
      </c>
      <c r="O514" s="59"/>
      <c r="P514" s="182">
        <f>O514*H514</f>
        <v>0</v>
      </c>
      <c r="Q514" s="182">
        <v>0</v>
      </c>
      <c r="R514" s="182">
        <f>Q514*H514</f>
        <v>0</v>
      </c>
      <c r="S514" s="182">
        <v>0</v>
      </c>
      <c r="T514" s="183">
        <f>S514*H514</f>
        <v>0</v>
      </c>
      <c r="AR514" s="16" t="s">
        <v>281</v>
      </c>
      <c r="AT514" s="16" t="s">
        <v>143</v>
      </c>
      <c r="AU514" s="16" t="s">
        <v>84</v>
      </c>
      <c r="AY514" s="16" t="s">
        <v>140</v>
      </c>
      <c r="BE514" s="184">
        <f>IF(N514="základní",J514,0)</f>
        <v>0</v>
      </c>
      <c r="BF514" s="184">
        <f>IF(N514="snížená",J514,0)</f>
        <v>0</v>
      </c>
      <c r="BG514" s="184">
        <f>IF(N514="zákl. přenesená",J514,0)</f>
        <v>0</v>
      </c>
      <c r="BH514" s="184">
        <f>IF(N514="sníž. přenesená",J514,0)</f>
        <v>0</v>
      </c>
      <c r="BI514" s="184">
        <f>IF(N514="nulová",J514,0)</f>
        <v>0</v>
      </c>
      <c r="BJ514" s="16" t="s">
        <v>82</v>
      </c>
      <c r="BK514" s="184">
        <f>ROUND(I514*H514,2)</f>
        <v>0</v>
      </c>
      <c r="BL514" s="16" t="s">
        <v>281</v>
      </c>
      <c r="BM514" s="16" t="s">
        <v>686</v>
      </c>
    </row>
    <row r="515" spans="2:65" s="1" customFormat="1" ht="11.25">
      <c r="B515" s="33"/>
      <c r="C515" s="34"/>
      <c r="D515" s="185" t="s">
        <v>150</v>
      </c>
      <c r="E515" s="34"/>
      <c r="F515" s="186" t="s">
        <v>687</v>
      </c>
      <c r="G515" s="34"/>
      <c r="H515" s="34"/>
      <c r="I515" s="102"/>
      <c r="J515" s="34"/>
      <c r="K515" s="34"/>
      <c r="L515" s="37"/>
      <c r="M515" s="187"/>
      <c r="N515" s="59"/>
      <c r="O515" s="59"/>
      <c r="P515" s="59"/>
      <c r="Q515" s="59"/>
      <c r="R515" s="59"/>
      <c r="S515" s="59"/>
      <c r="T515" s="60"/>
      <c r="AT515" s="16" t="s">
        <v>150</v>
      </c>
      <c r="AU515" s="16" t="s">
        <v>84</v>
      </c>
    </row>
    <row r="516" spans="2:65" s="1" customFormat="1" ht="16.5" customHeight="1">
      <c r="B516" s="33"/>
      <c r="C516" s="173" t="s">
        <v>688</v>
      </c>
      <c r="D516" s="173" t="s">
        <v>143</v>
      </c>
      <c r="E516" s="174" t="s">
        <v>689</v>
      </c>
      <c r="F516" s="175" t="s">
        <v>690</v>
      </c>
      <c r="G516" s="176" t="s">
        <v>146</v>
      </c>
      <c r="H516" s="177">
        <v>0.26200000000000001</v>
      </c>
      <c r="I516" s="178"/>
      <c r="J516" s="179">
        <f>ROUND(I516*H516,2)</f>
        <v>0</v>
      </c>
      <c r="K516" s="175" t="s">
        <v>147</v>
      </c>
      <c r="L516" s="37"/>
      <c r="M516" s="180" t="s">
        <v>28</v>
      </c>
      <c r="N516" s="181" t="s">
        <v>45</v>
      </c>
      <c r="O516" s="59"/>
      <c r="P516" s="182">
        <f>O516*H516</f>
        <v>0</v>
      </c>
      <c r="Q516" s="182">
        <v>0</v>
      </c>
      <c r="R516" s="182">
        <f>Q516*H516</f>
        <v>0</v>
      </c>
      <c r="S516" s="182">
        <v>0</v>
      </c>
      <c r="T516" s="183">
        <f>S516*H516</f>
        <v>0</v>
      </c>
      <c r="AR516" s="16" t="s">
        <v>281</v>
      </c>
      <c r="AT516" s="16" t="s">
        <v>143</v>
      </c>
      <c r="AU516" s="16" t="s">
        <v>84</v>
      </c>
      <c r="AY516" s="16" t="s">
        <v>140</v>
      </c>
      <c r="BE516" s="184">
        <f>IF(N516="základní",J516,0)</f>
        <v>0</v>
      </c>
      <c r="BF516" s="184">
        <f>IF(N516="snížená",J516,0)</f>
        <v>0</v>
      </c>
      <c r="BG516" s="184">
        <f>IF(N516="zákl. přenesená",J516,0)</f>
        <v>0</v>
      </c>
      <c r="BH516" s="184">
        <f>IF(N516="sníž. přenesená",J516,0)</f>
        <v>0</v>
      </c>
      <c r="BI516" s="184">
        <f>IF(N516="nulová",J516,0)</f>
        <v>0</v>
      </c>
      <c r="BJ516" s="16" t="s">
        <v>82</v>
      </c>
      <c r="BK516" s="184">
        <f>ROUND(I516*H516,2)</f>
        <v>0</v>
      </c>
      <c r="BL516" s="16" t="s">
        <v>281</v>
      </c>
      <c r="BM516" s="16" t="s">
        <v>691</v>
      </c>
    </row>
    <row r="517" spans="2:65" s="1" customFormat="1" ht="11.25">
      <c r="B517" s="33"/>
      <c r="C517" s="34"/>
      <c r="D517" s="185" t="s">
        <v>150</v>
      </c>
      <c r="E517" s="34"/>
      <c r="F517" s="186" t="s">
        <v>692</v>
      </c>
      <c r="G517" s="34"/>
      <c r="H517" s="34"/>
      <c r="I517" s="102"/>
      <c r="J517" s="34"/>
      <c r="K517" s="34"/>
      <c r="L517" s="37"/>
      <c r="M517" s="187"/>
      <c r="N517" s="59"/>
      <c r="O517" s="59"/>
      <c r="P517" s="59"/>
      <c r="Q517" s="59"/>
      <c r="R517" s="59"/>
      <c r="S517" s="59"/>
      <c r="T517" s="60"/>
      <c r="AT517" s="16" t="s">
        <v>150</v>
      </c>
      <c r="AU517" s="16" t="s">
        <v>84</v>
      </c>
    </row>
    <row r="518" spans="2:65" s="11" customFormat="1" ht="11.25">
      <c r="B518" s="188"/>
      <c r="C518" s="189"/>
      <c r="D518" s="185" t="s">
        <v>152</v>
      </c>
      <c r="E518" s="190" t="s">
        <v>28</v>
      </c>
      <c r="F518" s="191" t="s">
        <v>693</v>
      </c>
      <c r="G518" s="189"/>
      <c r="H518" s="190" t="s">
        <v>28</v>
      </c>
      <c r="I518" s="192"/>
      <c r="J518" s="189"/>
      <c r="K518" s="189"/>
      <c r="L518" s="193"/>
      <c r="M518" s="194"/>
      <c r="N518" s="195"/>
      <c r="O518" s="195"/>
      <c r="P518" s="195"/>
      <c r="Q518" s="195"/>
      <c r="R518" s="195"/>
      <c r="S518" s="195"/>
      <c r="T518" s="196"/>
      <c r="AT518" s="197" t="s">
        <v>152</v>
      </c>
      <c r="AU518" s="197" t="s">
        <v>84</v>
      </c>
      <c r="AV518" s="11" t="s">
        <v>82</v>
      </c>
      <c r="AW518" s="11" t="s">
        <v>35</v>
      </c>
      <c r="AX518" s="11" t="s">
        <v>74</v>
      </c>
      <c r="AY518" s="197" t="s">
        <v>140</v>
      </c>
    </row>
    <row r="519" spans="2:65" s="11" customFormat="1" ht="11.25">
      <c r="B519" s="188"/>
      <c r="C519" s="189"/>
      <c r="D519" s="185" t="s">
        <v>152</v>
      </c>
      <c r="E519" s="190" t="s">
        <v>28</v>
      </c>
      <c r="F519" s="191" t="s">
        <v>694</v>
      </c>
      <c r="G519" s="189"/>
      <c r="H519" s="190" t="s">
        <v>28</v>
      </c>
      <c r="I519" s="192"/>
      <c r="J519" s="189"/>
      <c r="K519" s="189"/>
      <c r="L519" s="193"/>
      <c r="M519" s="194"/>
      <c r="N519" s="195"/>
      <c r="O519" s="195"/>
      <c r="P519" s="195"/>
      <c r="Q519" s="195"/>
      <c r="R519" s="195"/>
      <c r="S519" s="195"/>
      <c r="T519" s="196"/>
      <c r="AT519" s="197" t="s">
        <v>152</v>
      </c>
      <c r="AU519" s="197" t="s">
        <v>84</v>
      </c>
      <c r="AV519" s="11" t="s">
        <v>82</v>
      </c>
      <c r="AW519" s="11" t="s">
        <v>35</v>
      </c>
      <c r="AX519" s="11" t="s">
        <v>74</v>
      </c>
      <c r="AY519" s="197" t="s">
        <v>140</v>
      </c>
    </row>
    <row r="520" spans="2:65" s="12" customFormat="1" ht="11.25">
      <c r="B520" s="198"/>
      <c r="C520" s="199"/>
      <c r="D520" s="185" t="s">
        <v>152</v>
      </c>
      <c r="E520" s="200" t="s">
        <v>28</v>
      </c>
      <c r="F520" s="201" t="s">
        <v>695</v>
      </c>
      <c r="G520" s="199"/>
      <c r="H520" s="202">
        <v>0.26200000000000001</v>
      </c>
      <c r="I520" s="203"/>
      <c r="J520" s="199"/>
      <c r="K520" s="199"/>
      <c r="L520" s="204"/>
      <c r="M520" s="205"/>
      <c r="N520" s="206"/>
      <c r="O520" s="206"/>
      <c r="P520" s="206"/>
      <c r="Q520" s="206"/>
      <c r="R520" s="206"/>
      <c r="S520" s="206"/>
      <c r="T520" s="207"/>
      <c r="AT520" s="208" t="s">
        <v>152</v>
      </c>
      <c r="AU520" s="208" t="s">
        <v>84</v>
      </c>
      <c r="AV520" s="12" t="s">
        <v>84</v>
      </c>
      <c r="AW520" s="12" t="s">
        <v>35</v>
      </c>
      <c r="AX520" s="12" t="s">
        <v>82</v>
      </c>
      <c r="AY520" s="208" t="s">
        <v>140</v>
      </c>
    </row>
    <row r="521" spans="2:65" s="10" customFormat="1" ht="22.9" customHeight="1">
      <c r="B521" s="157"/>
      <c r="C521" s="158"/>
      <c r="D521" s="159" t="s">
        <v>73</v>
      </c>
      <c r="E521" s="171" t="s">
        <v>696</v>
      </c>
      <c r="F521" s="171" t="s">
        <v>697</v>
      </c>
      <c r="G521" s="158"/>
      <c r="H521" s="158"/>
      <c r="I521" s="161"/>
      <c r="J521" s="172">
        <f>BK521</f>
        <v>0</v>
      </c>
      <c r="K521" s="158"/>
      <c r="L521" s="163"/>
      <c r="M521" s="164"/>
      <c r="N521" s="165"/>
      <c r="O521" s="165"/>
      <c r="P521" s="166">
        <f>SUM(P522:P585)</f>
        <v>0</v>
      </c>
      <c r="Q521" s="165"/>
      <c r="R521" s="166">
        <f>SUM(R522:R585)</f>
        <v>0.62700599999999984</v>
      </c>
      <c r="S521" s="165"/>
      <c r="T521" s="167">
        <f>SUM(T522:T585)</f>
        <v>0</v>
      </c>
      <c r="AR521" s="168" t="s">
        <v>84</v>
      </c>
      <c r="AT521" s="169" t="s">
        <v>73</v>
      </c>
      <c r="AU521" s="169" t="s">
        <v>82</v>
      </c>
      <c r="AY521" s="168" t="s">
        <v>140</v>
      </c>
      <c r="BK521" s="170">
        <f>SUM(BK522:BK585)</f>
        <v>0</v>
      </c>
    </row>
    <row r="522" spans="2:65" s="1" customFormat="1" ht="16.5" customHeight="1">
      <c r="B522" s="33"/>
      <c r="C522" s="173" t="s">
        <v>698</v>
      </c>
      <c r="D522" s="173" t="s">
        <v>143</v>
      </c>
      <c r="E522" s="174" t="s">
        <v>699</v>
      </c>
      <c r="F522" s="175" t="s">
        <v>700</v>
      </c>
      <c r="G522" s="176" t="s">
        <v>165</v>
      </c>
      <c r="H522" s="177">
        <v>35</v>
      </c>
      <c r="I522" s="178"/>
      <c r="J522" s="179">
        <f>ROUND(I522*H522,2)</f>
        <v>0</v>
      </c>
      <c r="K522" s="175" t="s">
        <v>147</v>
      </c>
      <c r="L522" s="37"/>
      <c r="M522" s="180" t="s">
        <v>28</v>
      </c>
      <c r="N522" s="181" t="s">
        <v>45</v>
      </c>
      <c r="O522" s="59"/>
      <c r="P522" s="182">
        <f>O522*H522</f>
        <v>0</v>
      </c>
      <c r="Q522" s="182">
        <v>9.8200000000000006E-3</v>
      </c>
      <c r="R522" s="182">
        <f>Q522*H522</f>
        <v>0.34370000000000001</v>
      </c>
      <c r="S522" s="182">
        <v>0</v>
      </c>
      <c r="T522" s="183">
        <f>S522*H522</f>
        <v>0</v>
      </c>
      <c r="AR522" s="16" t="s">
        <v>281</v>
      </c>
      <c r="AT522" s="16" t="s">
        <v>143</v>
      </c>
      <c r="AU522" s="16" t="s">
        <v>84</v>
      </c>
      <c r="AY522" s="16" t="s">
        <v>140</v>
      </c>
      <c r="BE522" s="184">
        <f>IF(N522="základní",J522,0)</f>
        <v>0</v>
      </c>
      <c r="BF522" s="184">
        <f>IF(N522="snížená",J522,0)</f>
        <v>0</v>
      </c>
      <c r="BG522" s="184">
        <f>IF(N522="zákl. přenesená",J522,0)</f>
        <v>0</v>
      </c>
      <c r="BH522" s="184">
        <f>IF(N522="sníž. přenesená",J522,0)</f>
        <v>0</v>
      </c>
      <c r="BI522" s="184">
        <f>IF(N522="nulová",J522,0)</f>
        <v>0</v>
      </c>
      <c r="BJ522" s="16" t="s">
        <v>82</v>
      </c>
      <c r="BK522" s="184">
        <f>ROUND(I522*H522,2)</f>
        <v>0</v>
      </c>
      <c r="BL522" s="16" t="s">
        <v>281</v>
      </c>
      <c r="BM522" s="16" t="s">
        <v>701</v>
      </c>
    </row>
    <row r="523" spans="2:65" s="1" customFormat="1" ht="19.5">
      <c r="B523" s="33"/>
      <c r="C523" s="34"/>
      <c r="D523" s="185" t="s">
        <v>150</v>
      </c>
      <c r="E523" s="34"/>
      <c r="F523" s="186" t="s">
        <v>702</v>
      </c>
      <c r="G523" s="34"/>
      <c r="H523" s="34"/>
      <c r="I523" s="102"/>
      <c r="J523" s="34"/>
      <c r="K523" s="34"/>
      <c r="L523" s="37"/>
      <c r="M523" s="187"/>
      <c r="N523" s="59"/>
      <c r="O523" s="59"/>
      <c r="P523" s="59"/>
      <c r="Q523" s="59"/>
      <c r="R523" s="59"/>
      <c r="S523" s="59"/>
      <c r="T523" s="60"/>
      <c r="AT523" s="16" t="s">
        <v>150</v>
      </c>
      <c r="AU523" s="16" t="s">
        <v>84</v>
      </c>
    </row>
    <row r="524" spans="2:65" s="11" customFormat="1" ht="11.25">
      <c r="B524" s="188"/>
      <c r="C524" s="189"/>
      <c r="D524" s="185" t="s">
        <v>152</v>
      </c>
      <c r="E524" s="190" t="s">
        <v>28</v>
      </c>
      <c r="F524" s="191" t="s">
        <v>703</v>
      </c>
      <c r="G524" s="189"/>
      <c r="H524" s="190" t="s">
        <v>28</v>
      </c>
      <c r="I524" s="192"/>
      <c r="J524" s="189"/>
      <c r="K524" s="189"/>
      <c r="L524" s="193"/>
      <c r="M524" s="194"/>
      <c r="N524" s="195"/>
      <c r="O524" s="195"/>
      <c r="P524" s="195"/>
      <c r="Q524" s="195"/>
      <c r="R524" s="195"/>
      <c r="S524" s="195"/>
      <c r="T524" s="196"/>
      <c r="AT524" s="197" t="s">
        <v>152</v>
      </c>
      <c r="AU524" s="197" t="s">
        <v>84</v>
      </c>
      <c r="AV524" s="11" t="s">
        <v>82</v>
      </c>
      <c r="AW524" s="11" t="s">
        <v>35</v>
      </c>
      <c r="AX524" s="11" t="s">
        <v>74</v>
      </c>
      <c r="AY524" s="197" t="s">
        <v>140</v>
      </c>
    </row>
    <row r="525" spans="2:65" s="11" customFormat="1" ht="11.25">
      <c r="B525" s="188"/>
      <c r="C525" s="189"/>
      <c r="D525" s="185" t="s">
        <v>152</v>
      </c>
      <c r="E525" s="190" t="s">
        <v>28</v>
      </c>
      <c r="F525" s="191" t="s">
        <v>704</v>
      </c>
      <c r="G525" s="189"/>
      <c r="H525" s="190" t="s">
        <v>28</v>
      </c>
      <c r="I525" s="192"/>
      <c r="J525" s="189"/>
      <c r="K525" s="189"/>
      <c r="L525" s="193"/>
      <c r="M525" s="194"/>
      <c r="N525" s="195"/>
      <c r="O525" s="195"/>
      <c r="P525" s="195"/>
      <c r="Q525" s="195"/>
      <c r="R525" s="195"/>
      <c r="S525" s="195"/>
      <c r="T525" s="196"/>
      <c r="AT525" s="197" t="s">
        <v>152</v>
      </c>
      <c r="AU525" s="197" t="s">
        <v>84</v>
      </c>
      <c r="AV525" s="11" t="s">
        <v>82</v>
      </c>
      <c r="AW525" s="11" t="s">
        <v>35</v>
      </c>
      <c r="AX525" s="11" t="s">
        <v>74</v>
      </c>
      <c r="AY525" s="197" t="s">
        <v>140</v>
      </c>
    </row>
    <row r="526" spans="2:65" s="12" customFormat="1" ht="11.25">
      <c r="B526" s="198"/>
      <c r="C526" s="199"/>
      <c r="D526" s="185" t="s">
        <v>152</v>
      </c>
      <c r="E526" s="200" t="s">
        <v>28</v>
      </c>
      <c r="F526" s="201" t="s">
        <v>705</v>
      </c>
      <c r="G526" s="199"/>
      <c r="H526" s="202">
        <v>14</v>
      </c>
      <c r="I526" s="203"/>
      <c r="J526" s="199"/>
      <c r="K526" s="199"/>
      <c r="L526" s="204"/>
      <c r="M526" s="205"/>
      <c r="N526" s="206"/>
      <c r="O526" s="206"/>
      <c r="P526" s="206"/>
      <c r="Q526" s="206"/>
      <c r="R526" s="206"/>
      <c r="S526" s="206"/>
      <c r="T526" s="207"/>
      <c r="AT526" s="208" t="s">
        <v>152</v>
      </c>
      <c r="AU526" s="208" t="s">
        <v>84</v>
      </c>
      <c r="AV526" s="12" t="s">
        <v>84</v>
      </c>
      <c r="AW526" s="12" t="s">
        <v>35</v>
      </c>
      <c r="AX526" s="12" t="s">
        <v>74</v>
      </c>
      <c r="AY526" s="208" t="s">
        <v>140</v>
      </c>
    </row>
    <row r="527" spans="2:65" s="11" customFormat="1" ht="11.25">
      <c r="B527" s="188"/>
      <c r="C527" s="189"/>
      <c r="D527" s="185" t="s">
        <v>152</v>
      </c>
      <c r="E527" s="190" t="s">
        <v>28</v>
      </c>
      <c r="F527" s="191" t="s">
        <v>706</v>
      </c>
      <c r="G527" s="189"/>
      <c r="H527" s="190" t="s">
        <v>28</v>
      </c>
      <c r="I527" s="192"/>
      <c r="J527" s="189"/>
      <c r="K527" s="189"/>
      <c r="L527" s="193"/>
      <c r="M527" s="194"/>
      <c r="N527" s="195"/>
      <c r="O527" s="195"/>
      <c r="P527" s="195"/>
      <c r="Q527" s="195"/>
      <c r="R527" s="195"/>
      <c r="S527" s="195"/>
      <c r="T527" s="196"/>
      <c r="AT527" s="197" t="s">
        <v>152</v>
      </c>
      <c r="AU527" s="197" t="s">
        <v>84</v>
      </c>
      <c r="AV527" s="11" t="s">
        <v>82</v>
      </c>
      <c r="AW527" s="11" t="s">
        <v>35</v>
      </c>
      <c r="AX527" s="11" t="s">
        <v>74</v>
      </c>
      <c r="AY527" s="197" t="s">
        <v>140</v>
      </c>
    </row>
    <row r="528" spans="2:65" s="12" customFormat="1" ht="11.25">
      <c r="B528" s="198"/>
      <c r="C528" s="199"/>
      <c r="D528" s="185" t="s">
        <v>152</v>
      </c>
      <c r="E528" s="200" t="s">
        <v>28</v>
      </c>
      <c r="F528" s="201" t="s">
        <v>705</v>
      </c>
      <c r="G528" s="199"/>
      <c r="H528" s="202">
        <v>14</v>
      </c>
      <c r="I528" s="203"/>
      <c r="J528" s="199"/>
      <c r="K528" s="199"/>
      <c r="L528" s="204"/>
      <c r="M528" s="205"/>
      <c r="N528" s="206"/>
      <c r="O528" s="206"/>
      <c r="P528" s="206"/>
      <c r="Q528" s="206"/>
      <c r="R528" s="206"/>
      <c r="S528" s="206"/>
      <c r="T528" s="207"/>
      <c r="AT528" s="208" t="s">
        <v>152</v>
      </c>
      <c r="AU528" s="208" t="s">
        <v>84</v>
      </c>
      <c r="AV528" s="12" t="s">
        <v>84</v>
      </c>
      <c r="AW528" s="12" t="s">
        <v>35</v>
      </c>
      <c r="AX528" s="12" t="s">
        <v>74</v>
      </c>
      <c r="AY528" s="208" t="s">
        <v>140</v>
      </c>
    </row>
    <row r="529" spans="2:65" s="11" customFormat="1" ht="11.25">
      <c r="B529" s="188"/>
      <c r="C529" s="189"/>
      <c r="D529" s="185" t="s">
        <v>152</v>
      </c>
      <c r="E529" s="190" t="s">
        <v>28</v>
      </c>
      <c r="F529" s="191" t="s">
        <v>707</v>
      </c>
      <c r="G529" s="189"/>
      <c r="H529" s="190" t="s">
        <v>28</v>
      </c>
      <c r="I529" s="192"/>
      <c r="J529" s="189"/>
      <c r="K529" s="189"/>
      <c r="L529" s="193"/>
      <c r="M529" s="194"/>
      <c r="N529" s="195"/>
      <c r="O529" s="195"/>
      <c r="P529" s="195"/>
      <c r="Q529" s="195"/>
      <c r="R529" s="195"/>
      <c r="S529" s="195"/>
      <c r="T529" s="196"/>
      <c r="AT529" s="197" t="s">
        <v>152</v>
      </c>
      <c r="AU529" s="197" t="s">
        <v>84</v>
      </c>
      <c r="AV529" s="11" t="s">
        <v>82</v>
      </c>
      <c r="AW529" s="11" t="s">
        <v>35</v>
      </c>
      <c r="AX529" s="11" t="s">
        <v>74</v>
      </c>
      <c r="AY529" s="197" t="s">
        <v>140</v>
      </c>
    </row>
    <row r="530" spans="2:65" s="12" customFormat="1" ht="11.25">
      <c r="B530" s="198"/>
      <c r="C530" s="199"/>
      <c r="D530" s="185" t="s">
        <v>152</v>
      </c>
      <c r="E530" s="200" t="s">
        <v>28</v>
      </c>
      <c r="F530" s="201" t="s">
        <v>708</v>
      </c>
      <c r="G530" s="199"/>
      <c r="H530" s="202">
        <v>7</v>
      </c>
      <c r="I530" s="203"/>
      <c r="J530" s="199"/>
      <c r="K530" s="199"/>
      <c r="L530" s="204"/>
      <c r="M530" s="205"/>
      <c r="N530" s="206"/>
      <c r="O530" s="206"/>
      <c r="P530" s="206"/>
      <c r="Q530" s="206"/>
      <c r="R530" s="206"/>
      <c r="S530" s="206"/>
      <c r="T530" s="207"/>
      <c r="AT530" s="208" t="s">
        <v>152</v>
      </c>
      <c r="AU530" s="208" t="s">
        <v>84</v>
      </c>
      <c r="AV530" s="12" t="s">
        <v>84</v>
      </c>
      <c r="AW530" s="12" t="s">
        <v>35</v>
      </c>
      <c r="AX530" s="12" t="s">
        <v>74</v>
      </c>
      <c r="AY530" s="208" t="s">
        <v>140</v>
      </c>
    </row>
    <row r="531" spans="2:65" s="13" customFormat="1" ht="11.25">
      <c r="B531" s="209"/>
      <c r="C531" s="210"/>
      <c r="D531" s="185" t="s">
        <v>152</v>
      </c>
      <c r="E531" s="211" t="s">
        <v>28</v>
      </c>
      <c r="F531" s="212" t="s">
        <v>171</v>
      </c>
      <c r="G531" s="210"/>
      <c r="H531" s="213">
        <v>35</v>
      </c>
      <c r="I531" s="214"/>
      <c r="J531" s="210"/>
      <c r="K531" s="210"/>
      <c r="L531" s="215"/>
      <c r="M531" s="216"/>
      <c r="N531" s="217"/>
      <c r="O531" s="217"/>
      <c r="P531" s="217"/>
      <c r="Q531" s="217"/>
      <c r="R531" s="217"/>
      <c r="S531" s="217"/>
      <c r="T531" s="218"/>
      <c r="AT531" s="219" t="s">
        <v>152</v>
      </c>
      <c r="AU531" s="219" t="s">
        <v>84</v>
      </c>
      <c r="AV531" s="13" t="s">
        <v>148</v>
      </c>
      <c r="AW531" s="13" t="s">
        <v>35</v>
      </c>
      <c r="AX531" s="13" t="s">
        <v>82</v>
      </c>
      <c r="AY531" s="219" t="s">
        <v>140</v>
      </c>
    </row>
    <row r="532" spans="2:65" s="1" customFormat="1" ht="16.5" customHeight="1">
      <c r="B532" s="33"/>
      <c r="C532" s="173" t="s">
        <v>709</v>
      </c>
      <c r="D532" s="173" t="s">
        <v>143</v>
      </c>
      <c r="E532" s="174" t="s">
        <v>710</v>
      </c>
      <c r="F532" s="175" t="s">
        <v>711</v>
      </c>
      <c r="G532" s="176" t="s">
        <v>400</v>
      </c>
      <c r="H532" s="177">
        <v>66</v>
      </c>
      <c r="I532" s="178"/>
      <c r="J532" s="179">
        <f>ROUND(I532*H532,2)</f>
        <v>0</v>
      </c>
      <c r="K532" s="175" t="s">
        <v>712</v>
      </c>
      <c r="L532" s="37"/>
      <c r="M532" s="180" t="s">
        <v>28</v>
      </c>
      <c r="N532" s="181" t="s">
        <v>45</v>
      </c>
      <c r="O532" s="59"/>
      <c r="P532" s="182">
        <f>O532*H532</f>
        <v>0</v>
      </c>
      <c r="Q532" s="182">
        <v>1.0000000000000001E-5</v>
      </c>
      <c r="R532" s="182">
        <f>Q532*H532</f>
        <v>6.600000000000001E-4</v>
      </c>
      <c r="S532" s="182">
        <v>0</v>
      </c>
      <c r="T532" s="183">
        <f>S532*H532</f>
        <v>0</v>
      </c>
      <c r="AR532" s="16" t="s">
        <v>281</v>
      </c>
      <c r="AT532" s="16" t="s">
        <v>143</v>
      </c>
      <c r="AU532" s="16" t="s">
        <v>84</v>
      </c>
      <c r="AY532" s="16" t="s">
        <v>140</v>
      </c>
      <c r="BE532" s="184">
        <f>IF(N532="základní",J532,0)</f>
        <v>0</v>
      </c>
      <c r="BF532" s="184">
        <f>IF(N532="snížená",J532,0)</f>
        <v>0</v>
      </c>
      <c r="BG532" s="184">
        <f>IF(N532="zákl. přenesená",J532,0)</f>
        <v>0</v>
      </c>
      <c r="BH532" s="184">
        <f>IF(N532="sníž. přenesená",J532,0)</f>
        <v>0</v>
      </c>
      <c r="BI532" s="184">
        <f>IF(N532="nulová",J532,0)</f>
        <v>0</v>
      </c>
      <c r="BJ532" s="16" t="s">
        <v>82</v>
      </c>
      <c r="BK532" s="184">
        <f>ROUND(I532*H532,2)</f>
        <v>0</v>
      </c>
      <c r="BL532" s="16" t="s">
        <v>281</v>
      </c>
      <c r="BM532" s="16" t="s">
        <v>713</v>
      </c>
    </row>
    <row r="533" spans="2:65" s="1" customFormat="1" ht="11.25">
      <c r="B533" s="33"/>
      <c r="C533" s="34"/>
      <c r="D533" s="185" t="s">
        <v>150</v>
      </c>
      <c r="E533" s="34"/>
      <c r="F533" s="186" t="s">
        <v>714</v>
      </c>
      <c r="G533" s="34"/>
      <c r="H533" s="34"/>
      <c r="I533" s="102"/>
      <c r="J533" s="34"/>
      <c r="K533" s="34"/>
      <c r="L533" s="37"/>
      <c r="M533" s="187"/>
      <c r="N533" s="59"/>
      <c r="O533" s="59"/>
      <c r="P533" s="59"/>
      <c r="Q533" s="59"/>
      <c r="R533" s="59"/>
      <c r="S533" s="59"/>
      <c r="T533" s="60"/>
      <c r="AT533" s="16" t="s">
        <v>150</v>
      </c>
      <c r="AU533" s="16" t="s">
        <v>84</v>
      </c>
    </row>
    <row r="534" spans="2:65" s="11" customFormat="1" ht="11.25">
      <c r="B534" s="188"/>
      <c r="C534" s="189"/>
      <c r="D534" s="185" t="s">
        <v>152</v>
      </c>
      <c r="E534" s="190" t="s">
        <v>28</v>
      </c>
      <c r="F534" s="191" t="s">
        <v>715</v>
      </c>
      <c r="G534" s="189"/>
      <c r="H534" s="190" t="s">
        <v>28</v>
      </c>
      <c r="I534" s="192"/>
      <c r="J534" s="189"/>
      <c r="K534" s="189"/>
      <c r="L534" s="193"/>
      <c r="M534" s="194"/>
      <c r="N534" s="195"/>
      <c r="O534" s="195"/>
      <c r="P534" s="195"/>
      <c r="Q534" s="195"/>
      <c r="R534" s="195"/>
      <c r="S534" s="195"/>
      <c r="T534" s="196"/>
      <c r="AT534" s="197" t="s">
        <v>152</v>
      </c>
      <c r="AU534" s="197" t="s">
        <v>84</v>
      </c>
      <c r="AV534" s="11" t="s">
        <v>82</v>
      </c>
      <c r="AW534" s="11" t="s">
        <v>35</v>
      </c>
      <c r="AX534" s="11" t="s">
        <v>74</v>
      </c>
      <c r="AY534" s="197" t="s">
        <v>140</v>
      </c>
    </row>
    <row r="535" spans="2:65" s="11" customFormat="1" ht="11.25">
      <c r="B535" s="188"/>
      <c r="C535" s="189"/>
      <c r="D535" s="185" t="s">
        <v>152</v>
      </c>
      <c r="E535" s="190" t="s">
        <v>28</v>
      </c>
      <c r="F535" s="191" t="s">
        <v>716</v>
      </c>
      <c r="G535" s="189"/>
      <c r="H535" s="190" t="s">
        <v>28</v>
      </c>
      <c r="I535" s="192"/>
      <c r="J535" s="189"/>
      <c r="K535" s="189"/>
      <c r="L535" s="193"/>
      <c r="M535" s="194"/>
      <c r="N535" s="195"/>
      <c r="O535" s="195"/>
      <c r="P535" s="195"/>
      <c r="Q535" s="195"/>
      <c r="R535" s="195"/>
      <c r="S535" s="195"/>
      <c r="T535" s="196"/>
      <c r="AT535" s="197" t="s">
        <v>152</v>
      </c>
      <c r="AU535" s="197" t="s">
        <v>84</v>
      </c>
      <c r="AV535" s="11" t="s">
        <v>82</v>
      </c>
      <c r="AW535" s="11" t="s">
        <v>35</v>
      </c>
      <c r="AX535" s="11" t="s">
        <v>74</v>
      </c>
      <c r="AY535" s="197" t="s">
        <v>140</v>
      </c>
    </row>
    <row r="536" spans="2:65" s="12" customFormat="1" ht="11.25">
      <c r="B536" s="198"/>
      <c r="C536" s="199"/>
      <c r="D536" s="185" t="s">
        <v>152</v>
      </c>
      <c r="E536" s="200" t="s">
        <v>28</v>
      </c>
      <c r="F536" s="201" t="s">
        <v>717</v>
      </c>
      <c r="G536" s="199"/>
      <c r="H536" s="202">
        <v>19.600000000000001</v>
      </c>
      <c r="I536" s="203"/>
      <c r="J536" s="199"/>
      <c r="K536" s="199"/>
      <c r="L536" s="204"/>
      <c r="M536" s="205"/>
      <c r="N536" s="206"/>
      <c r="O536" s="206"/>
      <c r="P536" s="206"/>
      <c r="Q536" s="206"/>
      <c r="R536" s="206"/>
      <c r="S536" s="206"/>
      <c r="T536" s="207"/>
      <c r="AT536" s="208" t="s">
        <v>152</v>
      </c>
      <c r="AU536" s="208" t="s">
        <v>84</v>
      </c>
      <c r="AV536" s="12" t="s">
        <v>84</v>
      </c>
      <c r="AW536" s="12" t="s">
        <v>35</v>
      </c>
      <c r="AX536" s="12" t="s">
        <v>74</v>
      </c>
      <c r="AY536" s="208" t="s">
        <v>140</v>
      </c>
    </row>
    <row r="537" spans="2:65" s="12" customFormat="1" ht="11.25">
      <c r="B537" s="198"/>
      <c r="C537" s="199"/>
      <c r="D537" s="185" t="s">
        <v>152</v>
      </c>
      <c r="E537" s="200" t="s">
        <v>28</v>
      </c>
      <c r="F537" s="201" t="s">
        <v>718</v>
      </c>
      <c r="G537" s="199"/>
      <c r="H537" s="202">
        <v>4.4000000000000004</v>
      </c>
      <c r="I537" s="203"/>
      <c r="J537" s="199"/>
      <c r="K537" s="199"/>
      <c r="L537" s="204"/>
      <c r="M537" s="205"/>
      <c r="N537" s="206"/>
      <c r="O537" s="206"/>
      <c r="P537" s="206"/>
      <c r="Q537" s="206"/>
      <c r="R537" s="206"/>
      <c r="S537" s="206"/>
      <c r="T537" s="207"/>
      <c r="AT537" s="208" t="s">
        <v>152</v>
      </c>
      <c r="AU537" s="208" t="s">
        <v>84</v>
      </c>
      <c r="AV537" s="12" t="s">
        <v>84</v>
      </c>
      <c r="AW537" s="12" t="s">
        <v>35</v>
      </c>
      <c r="AX537" s="12" t="s">
        <v>74</v>
      </c>
      <c r="AY537" s="208" t="s">
        <v>140</v>
      </c>
    </row>
    <row r="538" spans="2:65" s="14" customFormat="1" ht="11.25">
      <c r="B538" s="220"/>
      <c r="C538" s="221"/>
      <c r="D538" s="185" t="s">
        <v>152</v>
      </c>
      <c r="E538" s="222" t="s">
        <v>28</v>
      </c>
      <c r="F538" s="223" t="s">
        <v>719</v>
      </c>
      <c r="G538" s="221"/>
      <c r="H538" s="224">
        <v>24</v>
      </c>
      <c r="I538" s="225"/>
      <c r="J538" s="221"/>
      <c r="K538" s="221"/>
      <c r="L538" s="226"/>
      <c r="M538" s="227"/>
      <c r="N538" s="228"/>
      <c r="O538" s="228"/>
      <c r="P538" s="228"/>
      <c r="Q538" s="228"/>
      <c r="R538" s="228"/>
      <c r="S538" s="228"/>
      <c r="T538" s="229"/>
      <c r="AT538" s="230" t="s">
        <v>152</v>
      </c>
      <c r="AU538" s="230" t="s">
        <v>84</v>
      </c>
      <c r="AV538" s="14" t="s">
        <v>141</v>
      </c>
      <c r="AW538" s="14" t="s">
        <v>35</v>
      </c>
      <c r="AX538" s="14" t="s">
        <v>74</v>
      </c>
      <c r="AY538" s="230" t="s">
        <v>140</v>
      </c>
    </row>
    <row r="539" spans="2:65" s="11" customFormat="1" ht="11.25">
      <c r="B539" s="188"/>
      <c r="C539" s="189"/>
      <c r="D539" s="185" t="s">
        <v>152</v>
      </c>
      <c r="E539" s="190" t="s">
        <v>28</v>
      </c>
      <c r="F539" s="191" t="s">
        <v>720</v>
      </c>
      <c r="G539" s="189"/>
      <c r="H539" s="190" t="s">
        <v>28</v>
      </c>
      <c r="I539" s="192"/>
      <c r="J539" s="189"/>
      <c r="K539" s="189"/>
      <c r="L539" s="193"/>
      <c r="M539" s="194"/>
      <c r="N539" s="195"/>
      <c r="O539" s="195"/>
      <c r="P539" s="195"/>
      <c r="Q539" s="195"/>
      <c r="R539" s="195"/>
      <c r="S539" s="195"/>
      <c r="T539" s="196"/>
      <c r="AT539" s="197" t="s">
        <v>152</v>
      </c>
      <c r="AU539" s="197" t="s">
        <v>84</v>
      </c>
      <c r="AV539" s="11" t="s">
        <v>82</v>
      </c>
      <c r="AW539" s="11" t="s">
        <v>35</v>
      </c>
      <c r="AX539" s="11" t="s">
        <v>74</v>
      </c>
      <c r="AY539" s="197" t="s">
        <v>140</v>
      </c>
    </row>
    <row r="540" spans="2:65" s="12" customFormat="1" ht="11.25">
      <c r="B540" s="198"/>
      <c r="C540" s="199"/>
      <c r="D540" s="185" t="s">
        <v>152</v>
      </c>
      <c r="E540" s="200" t="s">
        <v>28</v>
      </c>
      <c r="F540" s="201" t="s">
        <v>721</v>
      </c>
      <c r="G540" s="199"/>
      <c r="H540" s="202">
        <v>35</v>
      </c>
      <c r="I540" s="203"/>
      <c r="J540" s="199"/>
      <c r="K540" s="199"/>
      <c r="L540" s="204"/>
      <c r="M540" s="205"/>
      <c r="N540" s="206"/>
      <c r="O540" s="206"/>
      <c r="P540" s="206"/>
      <c r="Q540" s="206"/>
      <c r="R540" s="206"/>
      <c r="S540" s="206"/>
      <c r="T540" s="207"/>
      <c r="AT540" s="208" t="s">
        <v>152</v>
      </c>
      <c r="AU540" s="208" t="s">
        <v>84</v>
      </c>
      <c r="AV540" s="12" t="s">
        <v>84</v>
      </c>
      <c r="AW540" s="12" t="s">
        <v>35</v>
      </c>
      <c r="AX540" s="12" t="s">
        <v>74</v>
      </c>
      <c r="AY540" s="208" t="s">
        <v>140</v>
      </c>
    </row>
    <row r="541" spans="2:65" s="12" customFormat="1" ht="11.25">
      <c r="B541" s="198"/>
      <c r="C541" s="199"/>
      <c r="D541" s="185" t="s">
        <v>152</v>
      </c>
      <c r="E541" s="200" t="s">
        <v>28</v>
      </c>
      <c r="F541" s="201" t="s">
        <v>722</v>
      </c>
      <c r="G541" s="199"/>
      <c r="H541" s="202">
        <v>7</v>
      </c>
      <c r="I541" s="203"/>
      <c r="J541" s="199"/>
      <c r="K541" s="199"/>
      <c r="L541" s="204"/>
      <c r="M541" s="205"/>
      <c r="N541" s="206"/>
      <c r="O541" s="206"/>
      <c r="P541" s="206"/>
      <c r="Q541" s="206"/>
      <c r="R541" s="206"/>
      <c r="S541" s="206"/>
      <c r="T541" s="207"/>
      <c r="AT541" s="208" t="s">
        <v>152</v>
      </c>
      <c r="AU541" s="208" t="s">
        <v>84</v>
      </c>
      <c r="AV541" s="12" t="s">
        <v>84</v>
      </c>
      <c r="AW541" s="12" t="s">
        <v>35</v>
      </c>
      <c r="AX541" s="12" t="s">
        <v>74</v>
      </c>
      <c r="AY541" s="208" t="s">
        <v>140</v>
      </c>
    </row>
    <row r="542" spans="2:65" s="14" customFormat="1" ht="11.25">
      <c r="B542" s="220"/>
      <c r="C542" s="221"/>
      <c r="D542" s="185" t="s">
        <v>152</v>
      </c>
      <c r="E542" s="222" t="s">
        <v>28</v>
      </c>
      <c r="F542" s="223" t="s">
        <v>723</v>
      </c>
      <c r="G542" s="221"/>
      <c r="H542" s="224">
        <v>42</v>
      </c>
      <c r="I542" s="225"/>
      <c r="J542" s="221"/>
      <c r="K542" s="221"/>
      <c r="L542" s="226"/>
      <c r="M542" s="227"/>
      <c r="N542" s="228"/>
      <c r="O542" s="228"/>
      <c r="P542" s="228"/>
      <c r="Q542" s="228"/>
      <c r="R542" s="228"/>
      <c r="S542" s="228"/>
      <c r="T542" s="229"/>
      <c r="AT542" s="230" t="s">
        <v>152</v>
      </c>
      <c r="AU542" s="230" t="s">
        <v>84</v>
      </c>
      <c r="AV542" s="14" t="s">
        <v>141</v>
      </c>
      <c r="AW542" s="14" t="s">
        <v>35</v>
      </c>
      <c r="AX542" s="14" t="s">
        <v>74</v>
      </c>
      <c r="AY542" s="230" t="s">
        <v>140</v>
      </c>
    </row>
    <row r="543" spans="2:65" s="13" customFormat="1" ht="11.25">
      <c r="B543" s="209"/>
      <c r="C543" s="210"/>
      <c r="D543" s="185" t="s">
        <v>152</v>
      </c>
      <c r="E543" s="211" t="s">
        <v>28</v>
      </c>
      <c r="F543" s="212" t="s">
        <v>171</v>
      </c>
      <c r="G543" s="210"/>
      <c r="H543" s="213">
        <v>66</v>
      </c>
      <c r="I543" s="214"/>
      <c r="J543" s="210"/>
      <c r="K543" s="210"/>
      <c r="L543" s="215"/>
      <c r="M543" s="216"/>
      <c r="N543" s="217"/>
      <c r="O543" s="217"/>
      <c r="P543" s="217"/>
      <c r="Q543" s="217"/>
      <c r="R543" s="217"/>
      <c r="S543" s="217"/>
      <c r="T543" s="218"/>
      <c r="AT543" s="219" t="s">
        <v>152</v>
      </c>
      <c r="AU543" s="219" t="s">
        <v>84</v>
      </c>
      <c r="AV543" s="13" t="s">
        <v>148</v>
      </c>
      <c r="AW543" s="13" t="s">
        <v>35</v>
      </c>
      <c r="AX543" s="13" t="s">
        <v>82</v>
      </c>
      <c r="AY543" s="219" t="s">
        <v>140</v>
      </c>
    </row>
    <row r="544" spans="2:65" s="1" customFormat="1" ht="16.5" customHeight="1">
      <c r="B544" s="33"/>
      <c r="C544" s="231" t="s">
        <v>724</v>
      </c>
      <c r="D544" s="231" t="s">
        <v>329</v>
      </c>
      <c r="E544" s="232" t="s">
        <v>725</v>
      </c>
      <c r="F544" s="233" t="s">
        <v>726</v>
      </c>
      <c r="G544" s="234" t="s">
        <v>157</v>
      </c>
      <c r="H544" s="235">
        <v>0.2</v>
      </c>
      <c r="I544" s="236"/>
      <c r="J544" s="237">
        <f>ROUND(I544*H544,2)</f>
        <v>0</v>
      </c>
      <c r="K544" s="233" t="s">
        <v>147</v>
      </c>
      <c r="L544" s="238"/>
      <c r="M544" s="239" t="s">
        <v>28</v>
      </c>
      <c r="N544" s="240" t="s">
        <v>45</v>
      </c>
      <c r="O544" s="59"/>
      <c r="P544" s="182">
        <f>O544*H544</f>
        <v>0</v>
      </c>
      <c r="Q544" s="182">
        <v>0.55000000000000004</v>
      </c>
      <c r="R544" s="182">
        <f>Q544*H544</f>
        <v>0.11000000000000001</v>
      </c>
      <c r="S544" s="182">
        <v>0</v>
      </c>
      <c r="T544" s="183">
        <f>S544*H544</f>
        <v>0</v>
      </c>
      <c r="AR544" s="16" t="s">
        <v>390</v>
      </c>
      <c r="AT544" s="16" t="s">
        <v>329</v>
      </c>
      <c r="AU544" s="16" t="s">
        <v>84</v>
      </c>
      <c r="AY544" s="16" t="s">
        <v>140</v>
      </c>
      <c r="BE544" s="184">
        <f>IF(N544="základní",J544,0)</f>
        <v>0</v>
      </c>
      <c r="BF544" s="184">
        <f>IF(N544="snížená",J544,0)</f>
        <v>0</v>
      </c>
      <c r="BG544" s="184">
        <f>IF(N544="zákl. přenesená",J544,0)</f>
        <v>0</v>
      </c>
      <c r="BH544" s="184">
        <f>IF(N544="sníž. přenesená",J544,0)</f>
        <v>0</v>
      </c>
      <c r="BI544" s="184">
        <f>IF(N544="nulová",J544,0)</f>
        <v>0</v>
      </c>
      <c r="BJ544" s="16" t="s">
        <v>82</v>
      </c>
      <c r="BK544" s="184">
        <f>ROUND(I544*H544,2)</f>
        <v>0</v>
      </c>
      <c r="BL544" s="16" t="s">
        <v>281</v>
      </c>
      <c r="BM544" s="16" t="s">
        <v>727</v>
      </c>
    </row>
    <row r="545" spans="2:65" s="1" customFormat="1" ht="11.25">
      <c r="B545" s="33"/>
      <c r="C545" s="34"/>
      <c r="D545" s="185" t="s">
        <v>150</v>
      </c>
      <c r="E545" s="34"/>
      <c r="F545" s="186" t="s">
        <v>726</v>
      </c>
      <c r="G545" s="34"/>
      <c r="H545" s="34"/>
      <c r="I545" s="102"/>
      <c r="J545" s="34"/>
      <c r="K545" s="34"/>
      <c r="L545" s="37"/>
      <c r="M545" s="187"/>
      <c r="N545" s="59"/>
      <c r="O545" s="59"/>
      <c r="P545" s="59"/>
      <c r="Q545" s="59"/>
      <c r="R545" s="59"/>
      <c r="S545" s="59"/>
      <c r="T545" s="60"/>
      <c r="AT545" s="16" t="s">
        <v>150</v>
      </c>
      <c r="AU545" s="16" t="s">
        <v>84</v>
      </c>
    </row>
    <row r="546" spans="2:65" s="11" customFormat="1" ht="11.25">
      <c r="B546" s="188"/>
      <c r="C546" s="189"/>
      <c r="D546" s="185" t="s">
        <v>152</v>
      </c>
      <c r="E546" s="190" t="s">
        <v>28</v>
      </c>
      <c r="F546" s="191" t="s">
        <v>728</v>
      </c>
      <c r="G546" s="189"/>
      <c r="H546" s="190" t="s">
        <v>28</v>
      </c>
      <c r="I546" s="192"/>
      <c r="J546" s="189"/>
      <c r="K546" s="189"/>
      <c r="L546" s="193"/>
      <c r="M546" s="194"/>
      <c r="N546" s="195"/>
      <c r="O546" s="195"/>
      <c r="P546" s="195"/>
      <c r="Q546" s="195"/>
      <c r="R546" s="195"/>
      <c r="S546" s="195"/>
      <c r="T546" s="196"/>
      <c r="AT546" s="197" t="s">
        <v>152</v>
      </c>
      <c r="AU546" s="197" t="s">
        <v>84</v>
      </c>
      <c r="AV546" s="11" t="s">
        <v>82</v>
      </c>
      <c r="AW546" s="11" t="s">
        <v>35</v>
      </c>
      <c r="AX546" s="11" t="s">
        <v>74</v>
      </c>
      <c r="AY546" s="197" t="s">
        <v>140</v>
      </c>
    </row>
    <row r="547" spans="2:65" s="11" customFormat="1" ht="11.25">
      <c r="B547" s="188"/>
      <c r="C547" s="189"/>
      <c r="D547" s="185" t="s">
        <v>152</v>
      </c>
      <c r="E547" s="190" t="s">
        <v>28</v>
      </c>
      <c r="F547" s="191" t="s">
        <v>729</v>
      </c>
      <c r="G547" s="189"/>
      <c r="H547" s="190" t="s">
        <v>28</v>
      </c>
      <c r="I547" s="192"/>
      <c r="J547" s="189"/>
      <c r="K547" s="189"/>
      <c r="L547" s="193"/>
      <c r="M547" s="194"/>
      <c r="N547" s="195"/>
      <c r="O547" s="195"/>
      <c r="P547" s="195"/>
      <c r="Q547" s="195"/>
      <c r="R547" s="195"/>
      <c r="S547" s="195"/>
      <c r="T547" s="196"/>
      <c r="AT547" s="197" t="s">
        <v>152</v>
      </c>
      <c r="AU547" s="197" t="s">
        <v>84</v>
      </c>
      <c r="AV547" s="11" t="s">
        <v>82</v>
      </c>
      <c r="AW547" s="11" t="s">
        <v>35</v>
      </c>
      <c r="AX547" s="11" t="s">
        <v>74</v>
      </c>
      <c r="AY547" s="197" t="s">
        <v>140</v>
      </c>
    </row>
    <row r="548" spans="2:65" s="12" customFormat="1" ht="11.25">
      <c r="B548" s="198"/>
      <c r="C548" s="199"/>
      <c r="D548" s="185" t="s">
        <v>152</v>
      </c>
      <c r="E548" s="200" t="s">
        <v>28</v>
      </c>
      <c r="F548" s="201" t="s">
        <v>730</v>
      </c>
      <c r="G548" s="199"/>
      <c r="H548" s="202">
        <v>0.12</v>
      </c>
      <c r="I548" s="203"/>
      <c r="J548" s="199"/>
      <c r="K548" s="199"/>
      <c r="L548" s="204"/>
      <c r="M548" s="205"/>
      <c r="N548" s="206"/>
      <c r="O548" s="206"/>
      <c r="P548" s="206"/>
      <c r="Q548" s="206"/>
      <c r="R548" s="206"/>
      <c r="S548" s="206"/>
      <c r="T548" s="207"/>
      <c r="AT548" s="208" t="s">
        <v>152</v>
      </c>
      <c r="AU548" s="208" t="s">
        <v>84</v>
      </c>
      <c r="AV548" s="12" t="s">
        <v>84</v>
      </c>
      <c r="AW548" s="12" t="s">
        <v>35</v>
      </c>
      <c r="AX548" s="12" t="s">
        <v>74</v>
      </c>
      <c r="AY548" s="208" t="s">
        <v>140</v>
      </c>
    </row>
    <row r="549" spans="2:65" s="11" customFormat="1" ht="11.25">
      <c r="B549" s="188"/>
      <c r="C549" s="189"/>
      <c r="D549" s="185" t="s">
        <v>152</v>
      </c>
      <c r="E549" s="190" t="s">
        <v>28</v>
      </c>
      <c r="F549" s="191" t="s">
        <v>731</v>
      </c>
      <c r="G549" s="189"/>
      <c r="H549" s="190" t="s">
        <v>28</v>
      </c>
      <c r="I549" s="192"/>
      <c r="J549" s="189"/>
      <c r="K549" s="189"/>
      <c r="L549" s="193"/>
      <c r="M549" s="194"/>
      <c r="N549" s="195"/>
      <c r="O549" s="195"/>
      <c r="P549" s="195"/>
      <c r="Q549" s="195"/>
      <c r="R549" s="195"/>
      <c r="S549" s="195"/>
      <c r="T549" s="196"/>
      <c r="AT549" s="197" t="s">
        <v>152</v>
      </c>
      <c r="AU549" s="197" t="s">
        <v>84</v>
      </c>
      <c r="AV549" s="11" t="s">
        <v>82</v>
      </c>
      <c r="AW549" s="11" t="s">
        <v>35</v>
      </c>
      <c r="AX549" s="11" t="s">
        <v>74</v>
      </c>
      <c r="AY549" s="197" t="s">
        <v>140</v>
      </c>
    </row>
    <row r="550" spans="2:65" s="12" customFormat="1" ht="11.25">
      <c r="B550" s="198"/>
      <c r="C550" s="199"/>
      <c r="D550" s="185" t="s">
        <v>152</v>
      </c>
      <c r="E550" s="200" t="s">
        <v>28</v>
      </c>
      <c r="F550" s="201" t="s">
        <v>732</v>
      </c>
      <c r="G550" s="199"/>
      <c r="H550" s="202">
        <v>0.08</v>
      </c>
      <c r="I550" s="203"/>
      <c r="J550" s="199"/>
      <c r="K550" s="199"/>
      <c r="L550" s="204"/>
      <c r="M550" s="205"/>
      <c r="N550" s="206"/>
      <c r="O550" s="206"/>
      <c r="P550" s="206"/>
      <c r="Q550" s="206"/>
      <c r="R550" s="206"/>
      <c r="S550" s="206"/>
      <c r="T550" s="207"/>
      <c r="AT550" s="208" t="s">
        <v>152</v>
      </c>
      <c r="AU550" s="208" t="s">
        <v>84</v>
      </c>
      <c r="AV550" s="12" t="s">
        <v>84</v>
      </c>
      <c r="AW550" s="12" t="s">
        <v>35</v>
      </c>
      <c r="AX550" s="12" t="s">
        <v>74</v>
      </c>
      <c r="AY550" s="208" t="s">
        <v>140</v>
      </c>
    </row>
    <row r="551" spans="2:65" s="13" customFormat="1" ht="11.25">
      <c r="B551" s="209"/>
      <c r="C551" s="210"/>
      <c r="D551" s="185" t="s">
        <v>152</v>
      </c>
      <c r="E551" s="211" t="s">
        <v>28</v>
      </c>
      <c r="F551" s="212" t="s">
        <v>171</v>
      </c>
      <c r="G551" s="210"/>
      <c r="H551" s="213">
        <v>0.2</v>
      </c>
      <c r="I551" s="214"/>
      <c r="J551" s="210"/>
      <c r="K551" s="210"/>
      <c r="L551" s="215"/>
      <c r="M551" s="216"/>
      <c r="N551" s="217"/>
      <c r="O551" s="217"/>
      <c r="P551" s="217"/>
      <c r="Q551" s="217"/>
      <c r="R551" s="217"/>
      <c r="S551" s="217"/>
      <c r="T551" s="218"/>
      <c r="AT551" s="219" t="s">
        <v>152</v>
      </c>
      <c r="AU551" s="219" t="s">
        <v>84</v>
      </c>
      <c r="AV551" s="13" t="s">
        <v>148</v>
      </c>
      <c r="AW551" s="13" t="s">
        <v>35</v>
      </c>
      <c r="AX551" s="13" t="s">
        <v>82</v>
      </c>
      <c r="AY551" s="219" t="s">
        <v>140</v>
      </c>
    </row>
    <row r="552" spans="2:65" s="1" customFormat="1" ht="16.5" customHeight="1">
      <c r="B552" s="33"/>
      <c r="C552" s="231" t="s">
        <v>733</v>
      </c>
      <c r="D552" s="231" t="s">
        <v>329</v>
      </c>
      <c r="E552" s="232" t="s">
        <v>734</v>
      </c>
      <c r="F552" s="233" t="s">
        <v>735</v>
      </c>
      <c r="G552" s="234" t="s">
        <v>157</v>
      </c>
      <c r="H552" s="235">
        <v>0.2</v>
      </c>
      <c r="I552" s="236"/>
      <c r="J552" s="237">
        <f>ROUND(I552*H552,2)</f>
        <v>0</v>
      </c>
      <c r="K552" s="233" t="s">
        <v>147</v>
      </c>
      <c r="L552" s="238"/>
      <c r="M552" s="239" t="s">
        <v>28</v>
      </c>
      <c r="N552" s="240" t="s">
        <v>45</v>
      </c>
      <c r="O552" s="59"/>
      <c r="P552" s="182">
        <f>O552*H552</f>
        <v>0</v>
      </c>
      <c r="Q552" s="182">
        <v>0.55000000000000004</v>
      </c>
      <c r="R552" s="182">
        <f>Q552*H552</f>
        <v>0.11000000000000001</v>
      </c>
      <c r="S552" s="182">
        <v>0</v>
      </c>
      <c r="T552" s="183">
        <f>S552*H552</f>
        <v>0</v>
      </c>
      <c r="AR552" s="16" t="s">
        <v>390</v>
      </c>
      <c r="AT552" s="16" t="s">
        <v>329</v>
      </c>
      <c r="AU552" s="16" t="s">
        <v>84</v>
      </c>
      <c r="AY552" s="16" t="s">
        <v>140</v>
      </c>
      <c r="BE552" s="184">
        <f>IF(N552="základní",J552,0)</f>
        <v>0</v>
      </c>
      <c r="BF552" s="184">
        <f>IF(N552="snížená",J552,0)</f>
        <v>0</v>
      </c>
      <c r="BG552" s="184">
        <f>IF(N552="zákl. přenesená",J552,0)</f>
        <v>0</v>
      </c>
      <c r="BH552" s="184">
        <f>IF(N552="sníž. přenesená",J552,0)</f>
        <v>0</v>
      </c>
      <c r="BI552" s="184">
        <f>IF(N552="nulová",J552,0)</f>
        <v>0</v>
      </c>
      <c r="BJ552" s="16" t="s">
        <v>82</v>
      </c>
      <c r="BK552" s="184">
        <f>ROUND(I552*H552,2)</f>
        <v>0</v>
      </c>
      <c r="BL552" s="16" t="s">
        <v>281</v>
      </c>
      <c r="BM552" s="16" t="s">
        <v>736</v>
      </c>
    </row>
    <row r="553" spans="2:65" s="1" customFormat="1" ht="11.25">
      <c r="B553" s="33"/>
      <c r="C553" s="34"/>
      <c r="D553" s="185" t="s">
        <v>150</v>
      </c>
      <c r="E553" s="34"/>
      <c r="F553" s="186" t="s">
        <v>735</v>
      </c>
      <c r="G553" s="34"/>
      <c r="H553" s="34"/>
      <c r="I553" s="102"/>
      <c r="J553" s="34"/>
      <c r="K553" s="34"/>
      <c r="L553" s="37"/>
      <c r="M553" s="187"/>
      <c r="N553" s="59"/>
      <c r="O553" s="59"/>
      <c r="P553" s="59"/>
      <c r="Q553" s="59"/>
      <c r="R553" s="59"/>
      <c r="S553" s="59"/>
      <c r="T553" s="60"/>
      <c r="AT553" s="16" t="s">
        <v>150</v>
      </c>
      <c r="AU553" s="16" t="s">
        <v>84</v>
      </c>
    </row>
    <row r="554" spans="2:65" s="11" customFormat="1" ht="11.25">
      <c r="B554" s="188"/>
      <c r="C554" s="189"/>
      <c r="D554" s="185" t="s">
        <v>152</v>
      </c>
      <c r="E554" s="190" t="s">
        <v>28</v>
      </c>
      <c r="F554" s="191" t="s">
        <v>728</v>
      </c>
      <c r="G554" s="189"/>
      <c r="H554" s="190" t="s">
        <v>28</v>
      </c>
      <c r="I554" s="192"/>
      <c r="J554" s="189"/>
      <c r="K554" s="189"/>
      <c r="L554" s="193"/>
      <c r="M554" s="194"/>
      <c r="N554" s="195"/>
      <c r="O554" s="195"/>
      <c r="P554" s="195"/>
      <c r="Q554" s="195"/>
      <c r="R554" s="195"/>
      <c r="S554" s="195"/>
      <c r="T554" s="196"/>
      <c r="AT554" s="197" t="s">
        <v>152</v>
      </c>
      <c r="AU554" s="197" t="s">
        <v>84</v>
      </c>
      <c r="AV554" s="11" t="s">
        <v>82</v>
      </c>
      <c r="AW554" s="11" t="s">
        <v>35</v>
      </c>
      <c r="AX554" s="11" t="s">
        <v>74</v>
      </c>
      <c r="AY554" s="197" t="s">
        <v>140</v>
      </c>
    </row>
    <row r="555" spans="2:65" s="11" customFormat="1" ht="11.25">
      <c r="B555" s="188"/>
      <c r="C555" s="189"/>
      <c r="D555" s="185" t="s">
        <v>152</v>
      </c>
      <c r="E555" s="190" t="s">
        <v>28</v>
      </c>
      <c r="F555" s="191" t="s">
        <v>737</v>
      </c>
      <c r="G555" s="189"/>
      <c r="H555" s="190" t="s">
        <v>28</v>
      </c>
      <c r="I555" s="192"/>
      <c r="J555" s="189"/>
      <c r="K555" s="189"/>
      <c r="L555" s="193"/>
      <c r="M555" s="194"/>
      <c r="N555" s="195"/>
      <c r="O555" s="195"/>
      <c r="P555" s="195"/>
      <c r="Q555" s="195"/>
      <c r="R555" s="195"/>
      <c r="S555" s="195"/>
      <c r="T555" s="196"/>
      <c r="AT555" s="197" t="s">
        <v>152</v>
      </c>
      <c r="AU555" s="197" t="s">
        <v>84</v>
      </c>
      <c r="AV555" s="11" t="s">
        <v>82</v>
      </c>
      <c r="AW555" s="11" t="s">
        <v>35</v>
      </c>
      <c r="AX555" s="11" t="s">
        <v>74</v>
      </c>
      <c r="AY555" s="197" t="s">
        <v>140</v>
      </c>
    </row>
    <row r="556" spans="2:65" s="12" customFormat="1" ht="11.25">
      <c r="B556" s="198"/>
      <c r="C556" s="199"/>
      <c r="D556" s="185" t="s">
        <v>152</v>
      </c>
      <c r="E556" s="200" t="s">
        <v>28</v>
      </c>
      <c r="F556" s="201" t="s">
        <v>738</v>
      </c>
      <c r="G556" s="199"/>
      <c r="H556" s="202">
        <v>0.105</v>
      </c>
      <c r="I556" s="203"/>
      <c r="J556" s="199"/>
      <c r="K556" s="199"/>
      <c r="L556" s="204"/>
      <c r="M556" s="205"/>
      <c r="N556" s="206"/>
      <c r="O556" s="206"/>
      <c r="P556" s="206"/>
      <c r="Q556" s="206"/>
      <c r="R556" s="206"/>
      <c r="S556" s="206"/>
      <c r="T556" s="207"/>
      <c r="AT556" s="208" t="s">
        <v>152</v>
      </c>
      <c r="AU556" s="208" t="s">
        <v>84</v>
      </c>
      <c r="AV556" s="12" t="s">
        <v>84</v>
      </c>
      <c r="AW556" s="12" t="s">
        <v>35</v>
      </c>
      <c r="AX556" s="12" t="s">
        <v>74</v>
      </c>
      <c r="AY556" s="208" t="s">
        <v>140</v>
      </c>
    </row>
    <row r="557" spans="2:65" s="11" customFormat="1" ht="11.25">
      <c r="B557" s="188"/>
      <c r="C557" s="189"/>
      <c r="D557" s="185" t="s">
        <v>152</v>
      </c>
      <c r="E557" s="190" t="s">
        <v>28</v>
      </c>
      <c r="F557" s="191" t="s">
        <v>731</v>
      </c>
      <c r="G557" s="189"/>
      <c r="H557" s="190" t="s">
        <v>28</v>
      </c>
      <c r="I557" s="192"/>
      <c r="J557" s="189"/>
      <c r="K557" s="189"/>
      <c r="L557" s="193"/>
      <c r="M557" s="194"/>
      <c r="N557" s="195"/>
      <c r="O557" s="195"/>
      <c r="P557" s="195"/>
      <c r="Q557" s="195"/>
      <c r="R557" s="195"/>
      <c r="S557" s="195"/>
      <c r="T557" s="196"/>
      <c r="AT557" s="197" t="s">
        <v>152</v>
      </c>
      <c r="AU557" s="197" t="s">
        <v>84</v>
      </c>
      <c r="AV557" s="11" t="s">
        <v>82</v>
      </c>
      <c r="AW557" s="11" t="s">
        <v>35</v>
      </c>
      <c r="AX557" s="11" t="s">
        <v>74</v>
      </c>
      <c r="AY557" s="197" t="s">
        <v>140</v>
      </c>
    </row>
    <row r="558" spans="2:65" s="12" customFormat="1" ht="11.25">
      <c r="B558" s="198"/>
      <c r="C558" s="199"/>
      <c r="D558" s="185" t="s">
        <v>152</v>
      </c>
      <c r="E558" s="200" t="s">
        <v>28</v>
      </c>
      <c r="F558" s="201" t="s">
        <v>739</v>
      </c>
      <c r="G558" s="199"/>
      <c r="H558" s="202">
        <v>9.5000000000000001E-2</v>
      </c>
      <c r="I558" s="203"/>
      <c r="J558" s="199"/>
      <c r="K558" s="199"/>
      <c r="L558" s="204"/>
      <c r="M558" s="205"/>
      <c r="N558" s="206"/>
      <c r="O558" s="206"/>
      <c r="P558" s="206"/>
      <c r="Q558" s="206"/>
      <c r="R558" s="206"/>
      <c r="S558" s="206"/>
      <c r="T558" s="207"/>
      <c r="AT558" s="208" t="s">
        <v>152</v>
      </c>
      <c r="AU558" s="208" t="s">
        <v>84</v>
      </c>
      <c r="AV558" s="12" t="s">
        <v>84</v>
      </c>
      <c r="AW558" s="12" t="s">
        <v>35</v>
      </c>
      <c r="AX558" s="12" t="s">
        <v>74</v>
      </c>
      <c r="AY558" s="208" t="s">
        <v>140</v>
      </c>
    </row>
    <row r="559" spans="2:65" s="13" customFormat="1" ht="11.25">
      <c r="B559" s="209"/>
      <c r="C559" s="210"/>
      <c r="D559" s="185" t="s">
        <v>152</v>
      </c>
      <c r="E559" s="211" t="s">
        <v>28</v>
      </c>
      <c r="F559" s="212" t="s">
        <v>171</v>
      </c>
      <c r="G559" s="210"/>
      <c r="H559" s="213">
        <v>0.2</v>
      </c>
      <c r="I559" s="214"/>
      <c r="J559" s="210"/>
      <c r="K559" s="210"/>
      <c r="L559" s="215"/>
      <c r="M559" s="216"/>
      <c r="N559" s="217"/>
      <c r="O559" s="217"/>
      <c r="P559" s="217"/>
      <c r="Q559" s="217"/>
      <c r="R559" s="217"/>
      <c r="S559" s="217"/>
      <c r="T559" s="218"/>
      <c r="AT559" s="219" t="s">
        <v>152</v>
      </c>
      <c r="AU559" s="219" t="s">
        <v>84</v>
      </c>
      <c r="AV559" s="13" t="s">
        <v>148</v>
      </c>
      <c r="AW559" s="13" t="s">
        <v>35</v>
      </c>
      <c r="AX559" s="13" t="s">
        <v>82</v>
      </c>
      <c r="AY559" s="219" t="s">
        <v>140</v>
      </c>
    </row>
    <row r="560" spans="2:65" s="1" customFormat="1" ht="16.5" customHeight="1">
      <c r="B560" s="33"/>
      <c r="C560" s="173" t="s">
        <v>740</v>
      </c>
      <c r="D560" s="173" t="s">
        <v>143</v>
      </c>
      <c r="E560" s="174" t="s">
        <v>741</v>
      </c>
      <c r="F560" s="175" t="s">
        <v>742</v>
      </c>
      <c r="G560" s="176" t="s">
        <v>165</v>
      </c>
      <c r="H560" s="177">
        <v>1.2</v>
      </c>
      <c r="I560" s="178"/>
      <c r="J560" s="179">
        <f>ROUND(I560*H560,2)</f>
        <v>0</v>
      </c>
      <c r="K560" s="175" t="s">
        <v>147</v>
      </c>
      <c r="L560" s="37"/>
      <c r="M560" s="180" t="s">
        <v>28</v>
      </c>
      <c r="N560" s="181" t="s">
        <v>45</v>
      </c>
      <c r="O560" s="59"/>
      <c r="P560" s="182">
        <f>O560*H560</f>
        <v>0</v>
      </c>
      <c r="Q560" s="182">
        <v>2.0000000000000001E-4</v>
      </c>
      <c r="R560" s="182">
        <f>Q560*H560</f>
        <v>2.4000000000000001E-4</v>
      </c>
      <c r="S560" s="182">
        <v>0</v>
      </c>
      <c r="T560" s="183">
        <f>S560*H560</f>
        <v>0</v>
      </c>
      <c r="AR560" s="16" t="s">
        <v>281</v>
      </c>
      <c r="AT560" s="16" t="s">
        <v>143</v>
      </c>
      <c r="AU560" s="16" t="s">
        <v>84</v>
      </c>
      <c r="AY560" s="16" t="s">
        <v>140</v>
      </c>
      <c r="BE560" s="184">
        <f>IF(N560="základní",J560,0)</f>
        <v>0</v>
      </c>
      <c r="BF560" s="184">
        <f>IF(N560="snížená",J560,0)</f>
        <v>0</v>
      </c>
      <c r="BG560" s="184">
        <f>IF(N560="zákl. přenesená",J560,0)</f>
        <v>0</v>
      </c>
      <c r="BH560" s="184">
        <f>IF(N560="sníž. přenesená",J560,0)</f>
        <v>0</v>
      </c>
      <c r="BI560" s="184">
        <f>IF(N560="nulová",J560,0)</f>
        <v>0</v>
      </c>
      <c r="BJ560" s="16" t="s">
        <v>82</v>
      </c>
      <c r="BK560" s="184">
        <f>ROUND(I560*H560,2)</f>
        <v>0</v>
      </c>
      <c r="BL560" s="16" t="s">
        <v>281</v>
      </c>
      <c r="BM560" s="16" t="s">
        <v>743</v>
      </c>
    </row>
    <row r="561" spans="2:65" s="1" customFormat="1" ht="11.25">
      <c r="B561" s="33"/>
      <c r="C561" s="34"/>
      <c r="D561" s="185" t="s">
        <v>150</v>
      </c>
      <c r="E561" s="34"/>
      <c r="F561" s="186" t="s">
        <v>744</v>
      </c>
      <c r="G561" s="34"/>
      <c r="H561" s="34"/>
      <c r="I561" s="102"/>
      <c r="J561" s="34"/>
      <c r="K561" s="34"/>
      <c r="L561" s="37"/>
      <c r="M561" s="187"/>
      <c r="N561" s="59"/>
      <c r="O561" s="59"/>
      <c r="P561" s="59"/>
      <c r="Q561" s="59"/>
      <c r="R561" s="59"/>
      <c r="S561" s="59"/>
      <c r="T561" s="60"/>
      <c r="AT561" s="16" t="s">
        <v>150</v>
      </c>
      <c r="AU561" s="16" t="s">
        <v>84</v>
      </c>
    </row>
    <row r="562" spans="2:65" s="11" customFormat="1" ht="11.25">
      <c r="B562" s="188"/>
      <c r="C562" s="189"/>
      <c r="D562" s="185" t="s">
        <v>152</v>
      </c>
      <c r="E562" s="190" t="s">
        <v>28</v>
      </c>
      <c r="F562" s="191" t="s">
        <v>745</v>
      </c>
      <c r="G562" s="189"/>
      <c r="H562" s="190" t="s">
        <v>28</v>
      </c>
      <c r="I562" s="192"/>
      <c r="J562" s="189"/>
      <c r="K562" s="189"/>
      <c r="L562" s="193"/>
      <c r="M562" s="194"/>
      <c r="N562" s="195"/>
      <c r="O562" s="195"/>
      <c r="P562" s="195"/>
      <c r="Q562" s="195"/>
      <c r="R562" s="195"/>
      <c r="S562" s="195"/>
      <c r="T562" s="196"/>
      <c r="AT562" s="197" t="s">
        <v>152</v>
      </c>
      <c r="AU562" s="197" t="s">
        <v>84</v>
      </c>
      <c r="AV562" s="11" t="s">
        <v>82</v>
      </c>
      <c r="AW562" s="11" t="s">
        <v>35</v>
      </c>
      <c r="AX562" s="11" t="s">
        <v>74</v>
      </c>
      <c r="AY562" s="197" t="s">
        <v>140</v>
      </c>
    </row>
    <row r="563" spans="2:65" s="12" customFormat="1" ht="11.25">
      <c r="B563" s="198"/>
      <c r="C563" s="199"/>
      <c r="D563" s="185" t="s">
        <v>152</v>
      </c>
      <c r="E563" s="200" t="s">
        <v>28</v>
      </c>
      <c r="F563" s="201" t="s">
        <v>746</v>
      </c>
      <c r="G563" s="199"/>
      <c r="H563" s="202">
        <v>1.2</v>
      </c>
      <c r="I563" s="203"/>
      <c r="J563" s="199"/>
      <c r="K563" s="199"/>
      <c r="L563" s="204"/>
      <c r="M563" s="205"/>
      <c r="N563" s="206"/>
      <c r="O563" s="206"/>
      <c r="P563" s="206"/>
      <c r="Q563" s="206"/>
      <c r="R563" s="206"/>
      <c r="S563" s="206"/>
      <c r="T563" s="207"/>
      <c r="AT563" s="208" t="s">
        <v>152</v>
      </c>
      <c r="AU563" s="208" t="s">
        <v>84</v>
      </c>
      <c r="AV563" s="12" t="s">
        <v>84</v>
      </c>
      <c r="AW563" s="12" t="s">
        <v>35</v>
      </c>
      <c r="AX563" s="12" t="s">
        <v>82</v>
      </c>
      <c r="AY563" s="208" t="s">
        <v>140</v>
      </c>
    </row>
    <row r="564" spans="2:65" s="1" customFormat="1" ht="16.5" customHeight="1">
      <c r="B564" s="33"/>
      <c r="C564" s="173" t="s">
        <v>747</v>
      </c>
      <c r="D564" s="173" t="s">
        <v>143</v>
      </c>
      <c r="E564" s="174" t="s">
        <v>748</v>
      </c>
      <c r="F564" s="175" t="s">
        <v>749</v>
      </c>
      <c r="G564" s="176" t="s">
        <v>314</v>
      </c>
      <c r="H564" s="177">
        <v>21</v>
      </c>
      <c r="I564" s="178"/>
      <c r="J564" s="179">
        <f>ROUND(I564*H564,2)</f>
        <v>0</v>
      </c>
      <c r="K564" s="175" t="s">
        <v>712</v>
      </c>
      <c r="L564" s="37"/>
      <c r="M564" s="180" t="s">
        <v>28</v>
      </c>
      <c r="N564" s="181" t="s">
        <v>45</v>
      </c>
      <c r="O564" s="59"/>
      <c r="P564" s="182">
        <f>O564*H564</f>
        <v>0</v>
      </c>
      <c r="Q564" s="182">
        <v>2.6700000000000001E-3</v>
      </c>
      <c r="R564" s="182">
        <f>Q564*H564</f>
        <v>5.6070000000000002E-2</v>
      </c>
      <c r="S564" s="182">
        <v>0</v>
      </c>
      <c r="T564" s="183">
        <f>S564*H564</f>
        <v>0</v>
      </c>
      <c r="AR564" s="16" t="s">
        <v>281</v>
      </c>
      <c r="AT564" s="16" t="s">
        <v>143</v>
      </c>
      <c r="AU564" s="16" t="s">
        <v>84</v>
      </c>
      <c r="AY564" s="16" t="s">
        <v>140</v>
      </c>
      <c r="BE564" s="184">
        <f>IF(N564="základní",J564,0)</f>
        <v>0</v>
      </c>
      <c r="BF564" s="184">
        <f>IF(N564="snížená",J564,0)</f>
        <v>0</v>
      </c>
      <c r="BG564" s="184">
        <f>IF(N564="zákl. přenesená",J564,0)</f>
        <v>0</v>
      </c>
      <c r="BH564" s="184">
        <f>IF(N564="sníž. přenesená",J564,0)</f>
        <v>0</v>
      </c>
      <c r="BI564" s="184">
        <f>IF(N564="nulová",J564,0)</f>
        <v>0</v>
      </c>
      <c r="BJ564" s="16" t="s">
        <v>82</v>
      </c>
      <c r="BK564" s="184">
        <f>ROUND(I564*H564,2)</f>
        <v>0</v>
      </c>
      <c r="BL564" s="16" t="s">
        <v>281</v>
      </c>
      <c r="BM564" s="16" t="s">
        <v>750</v>
      </c>
    </row>
    <row r="565" spans="2:65" s="1" customFormat="1" ht="19.5">
      <c r="B565" s="33"/>
      <c r="C565" s="34"/>
      <c r="D565" s="185" t="s">
        <v>150</v>
      </c>
      <c r="E565" s="34"/>
      <c r="F565" s="186" t="s">
        <v>751</v>
      </c>
      <c r="G565" s="34"/>
      <c r="H565" s="34"/>
      <c r="I565" s="102"/>
      <c r="J565" s="34"/>
      <c r="K565" s="34"/>
      <c r="L565" s="37"/>
      <c r="M565" s="187"/>
      <c r="N565" s="59"/>
      <c r="O565" s="59"/>
      <c r="P565" s="59"/>
      <c r="Q565" s="59"/>
      <c r="R565" s="59"/>
      <c r="S565" s="59"/>
      <c r="T565" s="60"/>
      <c r="AT565" s="16" t="s">
        <v>150</v>
      </c>
      <c r="AU565" s="16" t="s">
        <v>84</v>
      </c>
    </row>
    <row r="566" spans="2:65" s="11" customFormat="1" ht="11.25">
      <c r="B566" s="188"/>
      <c r="C566" s="189"/>
      <c r="D566" s="185" t="s">
        <v>152</v>
      </c>
      <c r="E566" s="190" t="s">
        <v>28</v>
      </c>
      <c r="F566" s="191" t="s">
        <v>752</v>
      </c>
      <c r="G566" s="189"/>
      <c r="H566" s="190" t="s">
        <v>28</v>
      </c>
      <c r="I566" s="192"/>
      <c r="J566" s="189"/>
      <c r="K566" s="189"/>
      <c r="L566" s="193"/>
      <c r="M566" s="194"/>
      <c r="N566" s="195"/>
      <c r="O566" s="195"/>
      <c r="P566" s="195"/>
      <c r="Q566" s="195"/>
      <c r="R566" s="195"/>
      <c r="S566" s="195"/>
      <c r="T566" s="196"/>
      <c r="AT566" s="197" t="s">
        <v>152</v>
      </c>
      <c r="AU566" s="197" t="s">
        <v>84</v>
      </c>
      <c r="AV566" s="11" t="s">
        <v>82</v>
      </c>
      <c r="AW566" s="11" t="s">
        <v>35</v>
      </c>
      <c r="AX566" s="11" t="s">
        <v>74</v>
      </c>
      <c r="AY566" s="197" t="s">
        <v>140</v>
      </c>
    </row>
    <row r="567" spans="2:65" s="12" customFormat="1" ht="11.25">
      <c r="B567" s="198"/>
      <c r="C567" s="199"/>
      <c r="D567" s="185" t="s">
        <v>152</v>
      </c>
      <c r="E567" s="200" t="s">
        <v>28</v>
      </c>
      <c r="F567" s="201" t="s">
        <v>753</v>
      </c>
      <c r="G567" s="199"/>
      <c r="H567" s="202">
        <v>21</v>
      </c>
      <c r="I567" s="203"/>
      <c r="J567" s="199"/>
      <c r="K567" s="199"/>
      <c r="L567" s="204"/>
      <c r="M567" s="205"/>
      <c r="N567" s="206"/>
      <c r="O567" s="206"/>
      <c r="P567" s="206"/>
      <c r="Q567" s="206"/>
      <c r="R567" s="206"/>
      <c r="S567" s="206"/>
      <c r="T567" s="207"/>
      <c r="AT567" s="208" t="s">
        <v>152</v>
      </c>
      <c r="AU567" s="208" t="s">
        <v>84</v>
      </c>
      <c r="AV567" s="12" t="s">
        <v>84</v>
      </c>
      <c r="AW567" s="12" t="s">
        <v>35</v>
      </c>
      <c r="AX567" s="12" t="s">
        <v>82</v>
      </c>
      <c r="AY567" s="208" t="s">
        <v>140</v>
      </c>
    </row>
    <row r="568" spans="2:65" s="1" customFormat="1" ht="16.5" customHeight="1">
      <c r="B568" s="33"/>
      <c r="C568" s="231" t="s">
        <v>754</v>
      </c>
      <c r="D568" s="231" t="s">
        <v>329</v>
      </c>
      <c r="E568" s="232" t="s">
        <v>755</v>
      </c>
      <c r="F568" s="233" t="s">
        <v>756</v>
      </c>
      <c r="G568" s="234" t="s">
        <v>314</v>
      </c>
      <c r="H568" s="235">
        <v>21</v>
      </c>
      <c r="I568" s="236"/>
      <c r="J568" s="237">
        <f>ROUND(I568*H568,2)</f>
        <v>0</v>
      </c>
      <c r="K568" s="233" t="s">
        <v>28</v>
      </c>
      <c r="L568" s="238"/>
      <c r="M568" s="239" t="s">
        <v>28</v>
      </c>
      <c r="N568" s="240" t="s">
        <v>45</v>
      </c>
      <c r="O568" s="59"/>
      <c r="P568" s="182">
        <f>O568*H568</f>
        <v>0</v>
      </c>
      <c r="Q568" s="182">
        <v>0</v>
      </c>
      <c r="R568" s="182">
        <f>Q568*H568</f>
        <v>0</v>
      </c>
      <c r="S568" s="182">
        <v>0</v>
      </c>
      <c r="T568" s="183">
        <f>S568*H568</f>
        <v>0</v>
      </c>
      <c r="AR568" s="16" t="s">
        <v>390</v>
      </c>
      <c r="AT568" s="16" t="s">
        <v>329</v>
      </c>
      <c r="AU568" s="16" t="s">
        <v>84</v>
      </c>
      <c r="AY568" s="16" t="s">
        <v>140</v>
      </c>
      <c r="BE568" s="184">
        <f>IF(N568="základní",J568,0)</f>
        <v>0</v>
      </c>
      <c r="BF568" s="184">
        <f>IF(N568="snížená",J568,0)</f>
        <v>0</v>
      </c>
      <c r="BG568" s="184">
        <f>IF(N568="zákl. přenesená",J568,0)</f>
        <v>0</v>
      </c>
      <c r="BH568" s="184">
        <f>IF(N568="sníž. přenesená",J568,0)</f>
        <v>0</v>
      </c>
      <c r="BI568" s="184">
        <f>IF(N568="nulová",J568,0)</f>
        <v>0</v>
      </c>
      <c r="BJ568" s="16" t="s">
        <v>82</v>
      </c>
      <c r="BK568" s="184">
        <f>ROUND(I568*H568,2)</f>
        <v>0</v>
      </c>
      <c r="BL568" s="16" t="s">
        <v>281</v>
      </c>
      <c r="BM568" s="16" t="s">
        <v>757</v>
      </c>
    </row>
    <row r="569" spans="2:65" s="1" customFormat="1" ht="11.25">
      <c r="B569" s="33"/>
      <c r="C569" s="34"/>
      <c r="D569" s="185" t="s">
        <v>150</v>
      </c>
      <c r="E569" s="34"/>
      <c r="F569" s="186" t="s">
        <v>758</v>
      </c>
      <c r="G569" s="34"/>
      <c r="H569" s="34"/>
      <c r="I569" s="102"/>
      <c r="J569" s="34"/>
      <c r="K569" s="34"/>
      <c r="L569" s="37"/>
      <c r="M569" s="187"/>
      <c r="N569" s="59"/>
      <c r="O569" s="59"/>
      <c r="P569" s="59"/>
      <c r="Q569" s="59"/>
      <c r="R569" s="59"/>
      <c r="S569" s="59"/>
      <c r="T569" s="60"/>
      <c r="AT569" s="16" t="s">
        <v>150</v>
      </c>
      <c r="AU569" s="16" t="s">
        <v>84</v>
      </c>
    </row>
    <row r="570" spans="2:65" s="11" customFormat="1" ht="11.25">
      <c r="B570" s="188"/>
      <c r="C570" s="189"/>
      <c r="D570" s="185" t="s">
        <v>152</v>
      </c>
      <c r="E570" s="190" t="s">
        <v>28</v>
      </c>
      <c r="F570" s="191" t="s">
        <v>759</v>
      </c>
      <c r="G570" s="189"/>
      <c r="H570" s="190" t="s">
        <v>28</v>
      </c>
      <c r="I570" s="192"/>
      <c r="J570" s="189"/>
      <c r="K570" s="189"/>
      <c r="L570" s="193"/>
      <c r="M570" s="194"/>
      <c r="N570" s="195"/>
      <c r="O570" s="195"/>
      <c r="P570" s="195"/>
      <c r="Q570" s="195"/>
      <c r="R570" s="195"/>
      <c r="S570" s="195"/>
      <c r="T570" s="196"/>
      <c r="AT570" s="197" t="s">
        <v>152</v>
      </c>
      <c r="AU570" s="197" t="s">
        <v>84</v>
      </c>
      <c r="AV570" s="11" t="s">
        <v>82</v>
      </c>
      <c r="AW570" s="11" t="s">
        <v>35</v>
      </c>
      <c r="AX570" s="11" t="s">
        <v>74</v>
      </c>
      <c r="AY570" s="197" t="s">
        <v>140</v>
      </c>
    </row>
    <row r="571" spans="2:65" s="12" customFormat="1" ht="11.25">
      <c r="B571" s="198"/>
      <c r="C571" s="199"/>
      <c r="D571" s="185" t="s">
        <v>152</v>
      </c>
      <c r="E571" s="200" t="s">
        <v>28</v>
      </c>
      <c r="F571" s="201" t="s">
        <v>7</v>
      </c>
      <c r="G571" s="199"/>
      <c r="H571" s="202">
        <v>21</v>
      </c>
      <c r="I571" s="203"/>
      <c r="J571" s="199"/>
      <c r="K571" s="199"/>
      <c r="L571" s="204"/>
      <c r="M571" s="205"/>
      <c r="N571" s="206"/>
      <c r="O571" s="206"/>
      <c r="P571" s="206"/>
      <c r="Q571" s="206"/>
      <c r="R571" s="206"/>
      <c r="S571" s="206"/>
      <c r="T571" s="207"/>
      <c r="AT571" s="208" t="s">
        <v>152</v>
      </c>
      <c r="AU571" s="208" t="s">
        <v>84</v>
      </c>
      <c r="AV571" s="12" t="s">
        <v>84</v>
      </c>
      <c r="AW571" s="12" t="s">
        <v>35</v>
      </c>
      <c r="AX571" s="12" t="s">
        <v>82</v>
      </c>
      <c r="AY571" s="208" t="s">
        <v>140</v>
      </c>
    </row>
    <row r="572" spans="2:65" s="1" customFormat="1" ht="16.5" customHeight="1">
      <c r="B572" s="33"/>
      <c r="C572" s="173" t="s">
        <v>760</v>
      </c>
      <c r="D572" s="173" t="s">
        <v>143</v>
      </c>
      <c r="E572" s="174" t="s">
        <v>761</v>
      </c>
      <c r="F572" s="175" t="s">
        <v>762</v>
      </c>
      <c r="G572" s="176" t="s">
        <v>314</v>
      </c>
      <c r="H572" s="177">
        <v>21</v>
      </c>
      <c r="I572" s="178"/>
      <c r="J572" s="179">
        <f>ROUND(I572*H572,2)</f>
        <v>0</v>
      </c>
      <c r="K572" s="175" t="s">
        <v>147</v>
      </c>
      <c r="L572" s="37"/>
      <c r="M572" s="180" t="s">
        <v>28</v>
      </c>
      <c r="N572" s="181" t="s">
        <v>45</v>
      </c>
      <c r="O572" s="59"/>
      <c r="P572" s="182">
        <f>O572*H572</f>
        <v>0</v>
      </c>
      <c r="Q572" s="182">
        <v>4.0000000000000003E-5</v>
      </c>
      <c r="R572" s="182">
        <f>Q572*H572</f>
        <v>8.4000000000000003E-4</v>
      </c>
      <c r="S572" s="182">
        <v>0</v>
      </c>
      <c r="T572" s="183">
        <f>S572*H572</f>
        <v>0</v>
      </c>
      <c r="AR572" s="16" t="s">
        <v>281</v>
      </c>
      <c r="AT572" s="16" t="s">
        <v>143</v>
      </c>
      <c r="AU572" s="16" t="s">
        <v>84</v>
      </c>
      <c r="AY572" s="16" t="s">
        <v>140</v>
      </c>
      <c r="BE572" s="184">
        <f>IF(N572="základní",J572,0)</f>
        <v>0</v>
      </c>
      <c r="BF572" s="184">
        <f>IF(N572="snížená",J572,0)</f>
        <v>0</v>
      </c>
      <c r="BG572" s="184">
        <f>IF(N572="zákl. přenesená",J572,0)</f>
        <v>0</v>
      </c>
      <c r="BH572" s="184">
        <f>IF(N572="sníž. přenesená",J572,0)</f>
        <v>0</v>
      </c>
      <c r="BI572" s="184">
        <f>IF(N572="nulová",J572,0)</f>
        <v>0</v>
      </c>
      <c r="BJ572" s="16" t="s">
        <v>82</v>
      </c>
      <c r="BK572" s="184">
        <f>ROUND(I572*H572,2)</f>
        <v>0</v>
      </c>
      <c r="BL572" s="16" t="s">
        <v>281</v>
      </c>
      <c r="BM572" s="16" t="s">
        <v>763</v>
      </c>
    </row>
    <row r="573" spans="2:65" s="1" customFormat="1" ht="11.25">
      <c r="B573" s="33"/>
      <c r="C573" s="34"/>
      <c r="D573" s="185" t="s">
        <v>150</v>
      </c>
      <c r="E573" s="34"/>
      <c r="F573" s="186" t="s">
        <v>764</v>
      </c>
      <c r="G573" s="34"/>
      <c r="H573" s="34"/>
      <c r="I573" s="102"/>
      <c r="J573" s="34"/>
      <c r="K573" s="34"/>
      <c r="L573" s="37"/>
      <c r="M573" s="187"/>
      <c r="N573" s="59"/>
      <c r="O573" s="59"/>
      <c r="P573" s="59"/>
      <c r="Q573" s="59"/>
      <c r="R573" s="59"/>
      <c r="S573" s="59"/>
      <c r="T573" s="60"/>
      <c r="AT573" s="16" t="s">
        <v>150</v>
      </c>
      <c r="AU573" s="16" t="s">
        <v>84</v>
      </c>
    </row>
    <row r="574" spans="2:65" s="1" customFormat="1" ht="16.5" customHeight="1">
      <c r="B574" s="33"/>
      <c r="C574" s="173" t="s">
        <v>765</v>
      </c>
      <c r="D574" s="173" t="s">
        <v>143</v>
      </c>
      <c r="E574" s="174" t="s">
        <v>766</v>
      </c>
      <c r="F574" s="175" t="s">
        <v>767</v>
      </c>
      <c r="G574" s="176" t="s">
        <v>314</v>
      </c>
      <c r="H574" s="177">
        <v>21</v>
      </c>
      <c r="I574" s="178"/>
      <c r="J574" s="179">
        <f>ROUND(I574*H574,2)</f>
        <v>0</v>
      </c>
      <c r="K574" s="175" t="s">
        <v>147</v>
      </c>
      <c r="L574" s="37"/>
      <c r="M574" s="180" t="s">
        <v>28</v>
      </c>
      <c r="N574" s="181" t="s">
        <v>45</v>
      </c>
      <c r="O574" s="59"/>
      <c r="P574" s="182">
        <f>O574*H574</f>
        <v>0</v>
      </c>
      <c r="Q574" s="182">
        <v>2.0000000000000001E-4</v>
      </c>
      <c r="R574" s="182">
        <f>Q574*H574</f>
        <v>4.2000000000000006E-3</v>
      </c>
      <c r="S574" s="182">
        <v>0</v>
      </c>
      <c r="T574" s="183">
        <f>S574*H574</f>
        <v>0</v>
      </c>
      <c r="AR574" s="16" t="s">
        <v>281</v>
      </c>
      <c r="AT574" s="16" t="s">
        <v>143</v>
      </c>
      <c r="AU574" s="16" t="s">
        <v>84</v>
      </c>
      <c r="AY574" s="16" t="s">
        <v>140</v>
      </c>
      <c r="BE574" s="184">
        <f>IF(N574="základní",J574,0)</f>
        <v>0</v>
      </c>
      <c r="BF574" s="184">
        <f>IF(N574="snížená",J574,0)</f>
        <v>0</v>
      </c>
      <c r="BG574" s="184">
        <f>IF(N574="zákl. přenesená",J574,0)</f>
        <v>0</v>
      </c>
      <c r="BH574" s="184">
        <f>IF(N574="sníž. přenesená",J574,0)</f>
        <v>0</v>
      </c>
      <c r="BI574" s="184">
        <f>IF(N574="nulová",J574,0)</f>
        <v>0</v>
      </c>
      <c r="BJ574" s="16" t="s">
        <v>82</v>
      </c>
      <c r="BK574" s="184">
        <f>ROUND(I574*H574,2)</f>
        <v>0</v>
      </c>
      <c r="BL574" s="16" t="s">
        <v>281</v>
      </c>
      <c r="BM574" s="16" t="s">
        <v>768</v>
      </c>
    </row>
    <row r="575" spans="2:65" s="1" customFormat="1" ht="11.25">
      <c r="B575" s="33"/>
      <c r="C575" s="34"/>
      <c r="D575" s="185" t="s">
        <v>150</v>
      </c>
      <c r="E575" s="34"/>
      <c r="F575" s="186" t="s">
        <v>769</v>
      </c>
      <c r="G575" s="34"/>
      <c r="H575" s="34"/>
      <c r="I575" s="102"/>
      <c r="J575" s="34"/>
      <c r="K575" s="34"/>
      <c r="L575" s="37"/>
      <c r="M575" s="187"/>
      <c r="N575" s="59"/>
      <c r="O575" s="59"/>
      <c r="P575" s="59"/>
      <c r="Q575" s="59"/>
      <c r="R575" s="59"/>
      <c r="S575" s="59"/>
      <c r="T575" s="60"/>
      <c r="AT575" s="16" t="s">
        <v>150</v>
      </c>
      <c r="AU575" s="16" t="s">
        <v>84</v>
      </c>
    </row>
    <row r="576" spans="2:65" s="1" customFormat="1" ht="16.5" customHeight="1">
      <c r="B576" s="33"/>
      <c r="C576" s="173" t="s">
        <v>770</v>
      </c>
      <c r="D576" s="173" t="s">
        <v>143</v>
      </c>
      <c r="E576" s="174" t="s">
        <v>771</v>
      </c>
      <c r="F576" s="175" t="s">
        <v>772</v>
      </c>
      <c r="G576" s="176" t="s">
        <v>157</v>
      </c>
      <c r="H576" s="177">
        <v>1.2</v>
      </c>
      <c r="I576" s="178"/>
      <c r="J576" s="179">
        <f>ROUND(I576*H576,2)</f>
        <v>0</v>
      </c>
      <c r="K576" s="175" t="s">
        <v>147</v>
      </c>
      <c r="L576" s="37"/>
      <c r="M576" s="180" t="s">
        <v>28</v>
      </c>
      <c r="N576" s="181" t="s">
        <v>45</v>
      </c>
      <c r="O576" s="59"/>
      <c r="P576" s="182">
        <f>O576*H576</f>
        <v>0</v>
      </c>
      <c r="Q576" s="182">
        <v>1.08E-3</v>
      </c>
      <c r="R576" s="182">
        <f>Q576*H576</f>
        <v>1.2960000000000001E-3</v>
      </c>
      <c r="S576" s="182">
        <v>0</v>
      </c>
      <c r="T576" s="183">
        <f>S576*H576</f>
        <v>0</v>
      </c>
      <c r="AR576" s="16" t="s">
        <v>281</v>
      </c>
      <c r="AT576" s="16" t="s">
        <v>143</v>
      </c>
      <c r="AU576" s="16" t="s">
        <v>84</v>
      </c>
      <c r="AY576" s="16" t="s">
        <v>140</v>
      </c>
      <c r="BE576" s="184">
        <f>IF(N576="základní",J576,0)</f>
        <v>0</v>
      </c>
      <c r="BF576" s="184">
        <f>IF(N576="snížená",J576,0)</f>
        <v>0</v>
      </c>
      <c r="BG576" s="184">
        <f>IF(N576="zákl. přenesená",J576,0)</f>
        <v>0</v>
      </c>
      <c r="BH576" s="184">
        <f>IF(N576="sníž. přenesená",J576,0)</f>
        <v>0</v>
      </c>
      <c r="BI576" s="184">
        <f>IF(N576="nulová",J576,0)</f>
        <v>0</v>
      </c>
      <c r="BJ576" s="16" t="s">
        <v>82</v>
      </c>
      <c r="BK576" s="184">
        <f>ROUND(I576*H576,2)</f>
        <v>0</v>
      </c>
      <c r="BL576" s="16" t="s">
        <v>281</v>
      </c>
      <c r="BM576" s="16" t="s">
        <v>773</v>
      </c>
    </row>
    <row r="577" spans="2:65" s="1" customFormat="1" ht="19.5">
      <c r="B577" s="33"/>
      <c r="C577" s="34"/>
      <c r="D577" s="185" t="s">
        <v>150</v>
      </c>
      <c r="E577" s="34"/>
      <c r="F577" s="186" t="s">
        <v>774</v>
      </c>
      <c r="G577" s="34"/>
      <c r="H577" s="34"/>
      <c r="I577" s="102"/>
      <c r="J577" s="34"/>
      <c r="K577" s="34"/>
      <c r="L577" s="37"/>
      <c r="M577" s="187"/>
      <c r="N577" s="59"/>
      <c r="O577" s="59"/>
      <c r="P577" s="59"/>
      <c r="Q577" s="59"/>
      <c r="R577" s="59"/>
      <c r="S577" s="59"/>
      <c r="T577" s="60"/>
      <c r="AT577" s="16" t="s">
        <v>150</v>
      </c>
      <c r="AU577" s="16" t="s">
        <v>84</v>
      </c>
    </row>
    <row r="578" spans="2:65" s="11" customFormat="1" ht="11.25">
      <c r="B578" s="188"/>
      <c r="C578" s="189"/>
      <c r="D578" s="185" t="s">
        <v>152</v>
      </c>
      <c r="E578" s="190" t="s">
        <v>28</v>
      </c>
      <c r="F578" s="191" t="s">
        <v>745</v>
      </c>
      <c r="G578" s="189"/>
      <c r="H578" s="190" t="s">
        <v>28</v>
      </c>
      <c r="I578" s="192"/>
      <c r="J578" s="189"/>
      <c r="K578" s="189"/>
      <c r="L578" s="193"/>
      <c r="M578" s="194"/>
      <c r="N578" s="195"/>
      <c r="O578" s="195"/>
      <c r="P578" s="195"/>
      <c r="Q578" s="195"/>
      <c r="R578" s="195"/>
      <c r="S578" s="195"/>
      <c r="T578" s="196"/>
      <c r="AT578" s="197" t="s">
        <v>152</v>
      </c>
      <c r="AU578" s="197" t="s">
        <v>84</v>
      </c>
      <c r="AV578" s="11" t="s">
        <v>82</v>
      </c>
      <c r="AW578" s="11" t="s">
        <v>35</v>
      </c>
      <c r="AX578" s="11" t="s">
        <v>74</v>
      </c>
      <c r="AY578" s="197" t="s">
        <v>140</v>
      </c>
    </row>
    <row r="579" spans="2:65" s="12" customFormat="1" ht="11.25">
      <c r="B579" s="198"/>
      <c r="C579" s="199"/>
      <c r="D579" s="185" t="s">
        <v>152</v>
      </c>
      <c r="E579" s="200" t="s">
        <v>28</v>
      </c>
      <c r="F579" s="201" t="s">
        <v>746</v>
      </c>
      <c r="G579" s="199"/>
      <c r="H579" s="202">
        <v>1.2</v>
      </c>
      <c r="I579" s="203"/>
      <c r="J579" s="199"/>
      <c r="K579" s="199"/>
      <c r="L579" s="204"/>
      <c r="M579" s="205"/>
      <c r="N579" s="206"/>
      <c r="O579" s="206"/>
      <c r="P579" s="206"/>
      <c r="Q579" s="206"/>
      <c r="R579" s="206"/>
      <c r="S579" s="206"/>
      <c r="T579" s="207"/>
      <c r="AT579" s="208" t="s">
        <v>152</v>
      </c>
      <c r="AU579" s="208" t="s">
        <v>84</v>
      </c>
      <c r="AV579" s="12" t="s">
        <v>84</v>
      </c>
      <c r="AW579" s="12" t="s">
        <v>35</v>
      </c>
      <c r="AX579" s="12" t="s">
        <v>82</v>
      </c>
      <c r="AY579" s="208" t="s">
        <v>140</v>
      </c>
    </row>
    <row r="580" spans="2:65" s="1" customFormat="1" ht="16.5" customHeight="1">
      <c r="B580" s="33"/>
      <c r="C580" s="173" t="s">
        <v>775</v>
      </c>
      <c r="D580" s="173" t="s">
        <v>143</v>
      </c>
      <c r="E580" s="174" t="s">
        <v>776</v>
      </c>
      <c r="F580" s="175" t="s">
        <v>777</v>
      </c>
      <c r="G580" s="176" t="s">
        <v>157</v>
      </c>
      <c r="H580" s="177">
        <v>0.2</v>
      </c>
      <c r="I580" s="178"/>
      <c r="J580" s="179">
        <f>ROUND(I580*H580,2)</f>
        <v>0</v>
      </c>
      <c r="K580" s="175" t="s">
        <v>147</v>
      </c>
      <c r="L580" s="37"/>
      <c r="M580" s="180" t="s">
        <v>28</v>
      </c>
      <c r="N580" s="181" t="s">
        <v>45</v>
      </c>
      <c r="O580" s="59"/>
      <c r="P580" s="182">
        <f>O580*H580</f>
        <v>0</v>
      </c>
      <c r="Q580" s="182">
        <v>0</v>
      </c>
      <c r="R580" s="182">
        <f>Q580*H580</f>
        <v>0</v>
      </c>
      <c r="S580" s="182">
        <v>0</v>
      </c>
      <c r="T580" s="183">
        <f>S580*H580</f>
        <v>0</v>
      </c>
      <c r="AR580" s="16" t="s">
        <v>281</v>
      </c>
      <c r="AT580" s="16" t="s">
        <v>143</v>
      </c>
      <c r="AU580" s="16" t="s">
        <v>84</v>
      </c>
      <c r="AY580" s="16" t="s">
        <v>140</v>
      </c>
      <c r="BE580" s="184">
        <f>IF(N580="základní",J580,0)</f>
        <v>0</v>
      </c>
      <c r="BF580" s="184">
        <f>IF(N580="snížená",J580,0)</f>
        <v>0</v>
      </c>
      <c r="BG580" s="184">
        <f>IF(N580="zákl. přenesená",J580,0)</f>
        <v>0</v>
      </c>
      <c r="BH580" s="184">
        <f>IF(N580="sníž. přenesená",J580,0)</f>
        <v>0</v>
      </c>
      <c r="BI580" s="184">
        <f>IF(N580="nulová",J580,0)</f>
        <v>0</v>
      </c>
      <c r="BJ580" s="16" t="s">
        <v>82</v>
      </c>
      <c r="BK580" s="184">
        <f>ROUND(I580*H580,2)</f>
        <v>0</v>
      </c>
      <c r="BL580" s="16" t="s">
        <v>281</v>
      </c>
      <c r="BM580" s="16" t="s">
        <v>778</v>
      </c>
    </row>
    <row r="581" spans="2:65" s="1" customFormat="1" ht="11.25">
      <c r="B581" s="33"/>
      <c r="C581" s="34"/>
      <c r="D581" s="185" t="s">
        <v>150</v>
      </c>
      <c r="E581" s="34"/>
      <c r="F581" s="186" t="s">
        <v>779</v>
      </c>
      <c r="G581" s="34"/>
      <c r="H581" s="34"/>
      <c r="I581" s="102"/>
      <c r="J581" s="34"/>
      <c r="K581" s="34"/>
      <c r="L581" s="37"/>
      <c r="M581" s="187"/>
      <c r="N581" s="59"/>
      <c r="O581" s="59"/>
      <c r="P581" s="59"/>
      <c r="Q581" s="59"/>
      <c r="R581" s="59"/>
      <c r="S581" s="59"/>
      <c r="T581" s="60"/>
      <c r="AT581" s="16" t="s">
        <v>150</v>
      </c>
      <c r="AU581" s="16" t="s">
        <v>84</v>
      </c>
    </row>
    <row r="582" spans="2:65" s="11" customFormat="1" ht="11.25">
      <c r="B582" s="188"/>
      <c r="C582" s="189"/>
      <c r="D582" s="185" t="s">
        <v>152</v>
      </c>
      <c r="E582" s="190" t="s">
        <v>28</v>
      </c>
      <c r="F582" s="191" t="s">
        <v>780</v>
      </c>
      <c r="G582" s="189"/>
      <c r="H582" s="190" t="s">
        <v>28</v>
      </c>
      <c r="I582" s="192"/>
      <c r="J582" s="189"/>
      <c r="K582" s="189"/>
      <c r="L582" s="193"/>
      <c r="M582" s="194"/>
      <c r="N582" s="195"/>
      <c r="O582" s="195"/>
      <c r="P582" s="195"/>
      <c r="Q582" s="195"/>
      <c r="R582" s="195"/>
      <c r="S582" s="195"/>
      <c r="T582" s="196"/>
      <c r="AT582" s="197" t="s">
        <v>152</v>
      </c>
      <c r="AU582" s="197" t="s">
        <v>84</v>
      </c>
      <c r="AV582" s="11" t="s">
        <v>82</v>
      </c>
      <c r="AW582" s="11" t="s">
        <v>35</v>
      </c>
      <c r="AX582" s="11" t="s">
        <v>74</v>
      </c>
      <c r="AY582" s="197" t="s">
        <v>140</v>
      </c>
    </row>
    <row r="583" spans="2:65" s="12" customFormat="1" ht="11.25">
      <c r="B583" s="198"/>
      <c r="C583" s="199"/>
      <c r="D583" s="185" t="s">
        <v>152</v>
      </c>
      <c r="E583" s="200" t="s">
        <v>28</v>
      </c>
      <c r="F583" s="201" t="s">
        <v>781</v>
      </c>
      <c r="G583" s="199"/>
      <c r="H583" s="202">
        <v>0.2</v>
      </c>
      <c r="I583" s="203"/>
      <c r="J583" s="199"/>
      <c r="K583" s="199"/>
      <c r="L583" s="204"/>
      <c r="M583" s="205"/>
      <c r="N583" s="206"/>
      <c r="O583" s="206"/>
      <c r="P583" s="206"/>
      <c r="Q583" s="206"/>
      <c r="R583" s="206"/>
      <c r="S583" s="206"/>
      <c r="T583" s="207"/>
      <c r="AT583" s="208" t="s">
        <v>152</v>
      </c>
      <c r="AU583" s="208" t="s">
        <v>84</v>
      </c>
      <c r="AV583" s="12" t="s">
        <v>84</v>
      </c>
      <c r="AW583" s="12" t="s">
        <v>35</v>
      </c>
      <c r="AX583" s="12" t="s">
        <v>82</v>
      </c>
      <c r="AY583" s="208" t="s">
        <v>140</v>
      </c>
    </row>
    <row r="584" spans="2:65" s="1" customFormat="1" ht="16.5" customHeight="1">
      <c r="B584" s="33"/>
      <c r="C584" s="173" t="s">
        <v>782</v>
      </c>
      <c r="D584" s="173" t="s">
        <v>143</v>
      </c>
      <c r="E584" s="174" t="s">
        <v>783</v>
      </c>
      <c r="F584" s="175" t="s">
        <v>784</v>
      </c>
      <c r="G584" s="176" t="s">
        <v>146</v>
      </c>
      <c r="H584" s="177">
        <v>0.627</v>
      </c>
      <c r="I584" s="178"/>
      <c r="J584" s="179">
        <f>ROUND(I584*H584,2)</f>
        <v>0</v>
      </c>
      <c r="K584" s="175" t="s">
        <v>147</v>
      </c>
      <c r="L584" s="37"/>
      <c r="M584" s="180" t="s">
        <v>28</v>
      </c>
      <c r="N584" s="181" t="s">
        <v>45</v>
      </c>
      <c r="O584" s="59"/>
      <c r="P584" s="182">
        <f>O584*H584</f>
        <v>0</v>
      </c>
      <c r="Q584" s="182">
        <v>0</v>
      </c>
      <c r="R584" s="182">
        <f>Q584*H584</f>
        <v>0</v>
      </c>
      <c r="S584" s="182">
        <v>0</v>
      </c>
      <c r="T584" s="183">
        <f>S584*H584</f>
        <v>0</v>
      </c>
      <c r="AR584" s="16" t="s">
        <v>148</v>
      </c>
      <c r="AT584" s="16" t="s">
        <v>143</v>
      </c>
      <c r="AU584" s="16" t="s">
        <v>84</v>
      </c>
      <c r="AY584" s="16" t="s">
        <v>140</v>
      </c>
      <c r="BE584" s="184">
        <f>IF(N584="základní",J584,0)</f>
        <v>0</v>
      </c>
      <c r="BF584" s="184">
        <f>IF(N584="snížená",J584,0)</f>
        <v>0</v>
      </c>
      <c r="BG584" s="184">
        <f>IF(N584="zákl. přenesená",J584,0)</f>
        <v>0</v>
      </c>
      <c r="BH584" s="184">
        <f>IF(N584="sníž. přenesená",J584,0)</f>
        <v>0</v>
      </c>
      <c r="BI584" s="184">
        <f>IF(N584="nulová",J584,0)</f>
        <v>0</v>
      </c>
      <c r="BJ584" s="16" t="s">
        <v>82</v>
      </c>
      <c r="BK584" s="184">
        <f>ROUND(I584*H584,2)</f>
        <v>0</v>
      </c>
      <c r="BL584" s="16" t="s">
        <v>148</v>
      </c>
      <c r="BM584" s="16" t="s">
        <v>785</v>
      </c>
    </row>
    <row r="585" spans="2:65" s="1" customFormat="1" ht="19.5">
      <c r="B585" s="33"/>
      <c r="C585" s="34"/>
      <c r="D585" s="185" t="s">
        <v>150</v>
      </c>
      <c r="E585" s="34"/>
      <c r="F585" s="186" t="s">
        <v>786</v>
      </c>
      <c r="G585" s="34"/>
      <c r="H585" s="34"/>
      <c r="I585" s="102"/>
      <c r="J585" s="34"/>
      <c r="K585" s="34"/>
      <c r="L585" s="37"/>
      <c r="M585" s="187"/>
      <c r="N585" s="59"/>
      <c r="O585" s="59"/>
      <c r="P585" s="59"/>
      <c r="Q585" s="59"/>
      <c r="R585" s="59"/>
      <c r="S585" s="59"/>
      <c r="T585" s="60"/>
      <c r="AT585" s="16" t="s">
        <v>150</v>
      </c>
      <c r="AU585" s="16" t="s">
        <v>84</v>
      </c>
    </row>
    <row r="586" spans="2:65" s="10" customFormat="1" ht="22.9" customHeight="1">
      <c r="B586" s="157"/>
      <c r="C586" s="158"/>
      <c r="D586" s="159" t="s">
        <v>73</v>
      </c>
      <c r="E586" s="171" t="s">
        <v>787</v>
      </c>
      <c r="F586" s="171" t="s">
        <v>788</v>
      </c>
      <c r="G586" s="158"/>
      <c r="H586" s="158"/>
      <c r="I586" s="161"/>
      <c r="J586" s="172">
        <f>BK586</f>
        <v>0</v>
      </c>
      <c r="K586" s="158"/>
      <c r="L586" s="163"/>
      <c r="M586" s="164"/>
      <c r="N586" s="165"/>
      <c r="O586" s="165"/>
      <c r="P586" s="166">
        <f>SUM(P587:P624)</f>
        <v>0</v>
      </c>
      <c r="Q586" s="165"/>
      <c r="R586" s="166">
        <f>SUM(R587:R624)</f>
        <v>1.41568</v>
      </c>
      <c r="S586" s="165"/>
      <c r="T586" s="167">
        <f>SUM(T587:T624)</f>
        <v>0</v>
      </c>
      <c r="AR586" s="168" t="s">
        <v>84</v>
      </c>
      <c r="AT586" s="169" t="s">
        <v>73</v>
      </c>
      <c r="AU586" s="169" t="s">
        <v>82</v>
      </c>
      <c r="AY586" s="168" t="s">
        <v>140</v>
      </c>
      <c r="BK586" s="170">
        <f>SUM(BK587:BK624)</f>
        <v>0</v>
      </c>
    </row>
    <row r="587" spans="2:65" s="1" customFormat="1" ht="16.5" customHeight="1">
      <c r="B587" s="33"/>
      <c r="C587" s="173" t="s">
        <v>789</v>
      </c>
      <c r="D587" s="173" t="s">
        <v>143</v>
      </c>
      <c r="E587" s="174" t="s">
        <v>790</v>
      </c>
      <c r="F587" s="175" t="s">
        <v>791</v>
      </c>
      <c r="G587" s="176" t="s">
        <v>165</v>
      </c>
      <c r="H587" s="177">
        <v>26</v>
      </c>
      <c r="I587" s="178"/>
      <c r="J587" s="179">
        <f>ROUND(I587*H587,2)</f>
        <v>0</v>
      </c>
      <c r="K587" s="175" t="s">
        <v>147</v>
      </c>
      <c r="L587" s="37"/>
      <c r="M587" s="180" t="s">
        <v>28</v>
      </c>
      <c r="N587" s="181" t="s">
        <v>45</v>
      </c>
      <c r="O587" s="59"/>
      <c r="P587" s="182">
        <f>O587*H587</f>
        <v>0</v>
      </c>
      <c r="Q587" s="182">
        <v>4.41E-2</v>
      </c>
      <c r="R587" s="182">
        <f>Q587*H587</f>
        <v>1.1466000000000001</v>
      </c>
      <c r="S587" s="182">
        <v>0</v>
      </c>
      <c r="T587" s="183">
        <f>S587*H587</f>
        <v>0</v>
      </c>
      <c r="AR587" s="16" t="s">
        <v>281</v>
      </c>
      <c r="AT587" s="16" t="s">
        <v>143</v>
      </c>
      <c r="AU587" s="16" t="s">
        <v>84</v>
      </c>
      <c r="AY587" s="16" t="s">
        <v>140</v>
      </c>
      <c r="BE587" s="184">
        <f>IF(N587="základní",J587,0)</f>
        <v>0</v>
      </c>
      <c r="BF587" s="184">
        <f>IF(N587="snížená",J587,0)</f>
        <v>0</v>
      </c>
      <c r="BG587" s="184">
        <f>IF(N587="zákl. přenesená",J587,0)</f>
        <v>0</v>
      </c>
      <c r="BH587" s="184">
        <f>IF(N587="sníž. přenesená",J587,0)</f>
        <v>0</v>
      </c>
      <c r="BI587" s="184">
        <f>IF(N587="nulová",J587,0)</f>
        <v>0</v>
      </c>
      <c r="BJ587" s="16" t="s">
        <v>82</v>
      </c>
      <c r="BK587" s="184">
        <f>ROUND(I587*H587,2)</f>
        <v>0</v>
      </c>
      <c r="BL587" s="16" t="s">
        <v>281</v>
      </c>
      <c r="BM587" s="16" t="s">
        <v>792</v>
      </c>
    </row>
    <row r="588" spans="2:65" s="1" customFormat="1" ht="19.5">
      <c r="B588" s="33"/>
      <c r="C588" s="34"/>
      <c r="D588" s="185" t="s">
        <v>150</v>
      </c>
      <c r="E588" s="34"/>
      <c r="F588" s="186" t="s">
        <v>793</v>
      </c>
      <c r="G588" s="34"/>
      <c r="H588" s="34"/>
      <c r="I588" s="102"/>
      <c r="J588" s="34"/>
      <c r="K588" s="34"/>
      <c r="L588" s="37"/>
      <c r="M588" s="187"/>
      <c r="N588" s="59"/>
      <c r="O588" s="59"/>
      <c r="P588" s="59"/>
      <c r="Q588" s="59"/>
      <c r="R588" s="59"/>
      <c r="S588" s="59"/>
      <c r="T588" s="60"/>
      <c r="AT588" s="16" t="s">
        <v>150</v>
      </c>
      <c r="AU588" s="16" t="s">
        <v>84</v>
      </c>
    </row>
    <row r="589" spans="2:65" s="11" customFormat="1" ht="11.25">
      <c r="B589" s="188"/>
      <c r="C589" s="189"/>
      <c r="D589" s="185" t="s">
        <v>152</v>
      </c>
      <c r="E589" s="190" t="s">
        <v>28</v>
      </c>
      <c r="F589" s="191" t="s">
        <v>794</v>
      </c>
      <c r="G589" s="189"/>
      <c r="H589" s="190" t="s">
        <v>28</v>
      </c>
      <c r="I589" s="192"/>
      <c r="J589" s="189"/>
      <c r="K589" s="189"/>
      <c r="L589" s="193"/>
      <c r="M589" s="194"/>
      <c r="N589" s="195"/>
      <c r="O589" s="195"/>
      <c r="P589" s="195"/>
      <c r="Q589" s="195"/>
      <c r="R589" s="195"/>
      <c r="S589" s="195"/>
      <c r="T589" s="196"/>
      <c r="AT589" s="197" t="s">
        <v>152</v>
      </c>
      <c r="AU589" s="197" t="s">
        <v>84</v>
      </c>
      <c r="AV589" s="11" t="s">
        <v>82</v>
      </c>
      <c r="AW589" s="11" t="s">
        <v>35</v>
      </c>
      <c r="AX589" s="11" t="s">
        <v>74</v>
      </c>
      <c r="AY589" s="197" t="s">
        <v>140</v>
      </c>
    </row>
    <row r="590" spans="2:65" s="12" customFormat="1" ht="11.25">
      <c r="B590" s="198"/>
      <c r="C590" s="199"/>
      <c r="D590" s="185" t="s">
        <v>152</v>
      </c>
      <c r="E590" s="200" t="s">
        <v>28</v>
      </c>
      <c r="F590" s="201" t="s">
        <v>795</v>
      </c>
      <c r="G590" s="199"/>
      <c r="H590" s="202">
        <v>25.89</v>
      </c>
      <c r="I590" s="203"/>
      <c r="J590" s="199"/>
      <c r="K590" s="199"/>
      <c r="L590" s="204"/>
      <c r="M590" s="205"/>
      <c r="N590" s="206"/>
      <c r="O590" s="206"/>
      <c r="P590" s="206"/>
      <c r="Q590" s="206"/>
      <c r="R590" s="206"/>
      <c r="S590" s="206"/>
      <c r="T590" s="207"/>
      <c r="AT590" s="208" t="s">
        <v>152</v>
      </c>
      <c r="AU590" s="208" t="s">
        <v>84</v>
      </c>
      <c r="AV590" s="12" t="s">
        <v>84</v>
      </c>
      <c r="AW590" s="12" t="s">
        <v>35</v>
      </c>
      <c r="AX590" s="12" t="s">
        <v>74</v>
      </c>
      <c r="AY590" s="208" t="s">
        <v>140</v>
      </c>
    </row>
    <row r="591" spans="2:65" s="12" customFormat="1" ht="11.25">
      <c r="B591" s="198"/>
      <c r="C591" s="199"/>
      <c r="D591" s="185" t="s">
        <v>152</v>
      </c>
      <c r="E591" s="200" t="s">
        <v>28</v>
      </c>
      <c r="F591" s="201" t="s">
        <v>796</v>
      </c>
      <c r="G591" s="199"/>
      <c r="H591" s="202">
        <v>0.11</v>
      </c>
      <c r="I591" s="203"/>
      <c r="J591" s="199"/>
      <c r="K591" s="199"/>
      <c r="L591" s="204"/>
      <c r="M591" s="205"/>
      <c r="N591" s="206"/>
      <c r="O591" s="206"/>
      <c r="P591" s="206"/>
      <c r="Q591" s="206"/>
      <c r="R591" s="206"/>
      <c r="S591" s="206"/>
      <c r="T591" s="207"/>
      <c r="AT591" s="208" t="s">
        <v>152</v>
      </c>
      <c r="AU591" s="208" t="s">
        <v>84</v>
      </c>
      <c r="AV591" s="12" t="s">
        <v>84</v>
      </c>
      <c r="AW591" s="12" t="s">
        <v>35</v>
      </c>
      <c r="AX591" s="12" t="s">
        <v>74</v>
      </c>
      <c r="AY591" s="208" t="s">
        <v>140</v>
      </c>
    </row>
    <row r="592" spans="2:65" s="13" customFormat="1" ht="11.25">
      <c r="B592" s="209"/>
      <c r="C592" s="210"/>
      <c r="D592" s="185" t="s">
        <v>152</v>
      </c>
      <c r="E592" s="211" t="s">
        <v>28</v>
      </c>
      <c r="F592" s="212" t="s">
        <v>171</v>
      </c>
      <c r="G592" s="210"/>
      <c r="H592" s="213">
        <v>26</v>
      </c>
      <c r="I592" s="214"/>
      <c r="J592" s="210"/>
      <c r="K592" s="210"/>
      <c r="L592" s="215"/>
      <c r="M592" s="216"/>
      <c r="N592" s="217"/>
      <c r="O592" s="217"/>
      <c r="P592" s="217"/>
      <c r="Q592" s="217"/>
      <c r="R592" s="217"/>
      <c r="S592" s="217"/>
      <c r="T592" s="218"/>
      <c r="AT592" s="219" t="s">
        <v>152</v>
      </c>
      <c r="AU592" s="219" t="s">
        <v>84</v>
      </c>
      <c r="AV592" s="13" t="s">
        <v>148</v>
      </c>
      <c r="AW592" s="13" t="s">
        <v>35</v>
      </c>
      <c r="AX592" s="13" t="s">
        <v>82</v>
      </c>
      <c r="AY592" s="219" t="s">
        <v>140</v>
      </c>
    </row>
    <row r="593" spans="2:65" s="1" customFormat="1" ht="16.5" customHeight="1">
      <c r="B593" s="33"/>
      <c r="C593" s="173" t="s">
        <v>797</v>
      </c>
      <c r="D593" s="173" t="s">
        <v>143</v>
      </c>
      <c r="E593" s="174" t="s">
        <v>798</v>
      </c>
      <c r="F593" s="175" t="s">
        <v>799</v>
      </c>
      <c r="G593" s="176" t="s">
        <v>165</v>
      </c>
      <c r="H593" s="177">
        <v>26</v>
      </c>
      <c r="I593" s="178"/>
      <c r="J593" s="179">
        <f>ROUND(I593*H593,2)</f>
        <v>0</v>
      </c>
      <c r="K593" s="175" t="s">
        <v>147</v>
      </c>
      <c r="L593" s="37"/>
      <c r="M593" s="180" t="s">
        <v>28</v>
      </c>
      <c r="N593" s="181" t="s">
        <v>45</v>
      </c>
      <c r="O593" s="59"/>
      <c r="P593" s="182">
        <f>O593*H593</f>
        <v>0</v>
      </c>
      <c r="Q593" s="182">
        <v>2.0000000000000001E-4</v>
      </c>
      <c r="R593" s="182">
        <f>Q593*H593</f>
        <v>5.2000000000000006E-3</v>
      </c>
      <c r="S593" s="182">
        <v>0</v>
      </c>
      <c r="T593" s="183">
        <f>S593*H593</f>
        <v>0</v>
      </c>
      <c r="AR593" s="16" t="s">
        <v>281</v>
      </c>
      <c r="AT593" s="16" t="s">
        <v>143</v>
      </c>
      <c r="AU593" s="16" t="s">
        <v>84</v>
      </c>
      <c r="AY593" s="16" t="s">
        <v>140</v>
      </c>
      <c r="BE593" s="184">
        <f>IF(N593="základní",J593,0)</f>
        <v>0</v>
      </c>
      <c r="BF593" s="184">
        <f>IF(N593="snížená",J593,0)</f>
        <v>0</v>
      </c>
      <c r="BG593" s="184">
        <f>IF(N593="zákl. přenesená",J593,0)</f>
        <v>0</v>
      </c>
      <c r="BH593" s="184">
        <f>IF(N593="sníž. přenesená",J593,0)</f>
        <v>0</v>
      </c>
      <c r="BI593" s="184">
        <f>IF(N593="nulová",J593,0)</f>
        <v>0</v>
      </c>
      <c r="BJ593" s="16" t="s">
        <v>82</v>
      </c>
      <c r="BK593" s="184">
        <f>ROUND(I593*H593,2)</f>
        <v>0</v>
      </c>
      <c r="BL593" s="16" t="s">
        <v>281</v>
      </c>
      <c r="BM593" s="16" t="s">
        <v>800</v>
      </c>
    </row>
    <row r="594" spans="2:65" s="1" customFormat="1" ht="11.25">
      <c r="B594" s="33"/>
      <c r="C594" s="34"/>
      <c r="D594" s="185" t="s">
        <v>150</v>
      </c>
      <c r="E594" s="34"/>
      <c r="F594" s="186" t="s">
        <v>801</v>
      </c>
      <c r="G594" s="34"/>
      <c r="H594" s="34"/>
      <c r="I594" s="102"/>
      <c r="J594" s="34"/>
      <c r="K594" s="34"/>
      <c r="L594" s="37"/>
      <c r="M594" s="187"/>
      <c r="N594" s="59"/>
      <c r="O594" s="59"/>
      <c r="P594" s="59"/>
      <c r="Q594" s="59"/>
      <c r="R594" s="59"/>
      <c r="S594" s="59"/>
      <c r="T594" s="60"/>
      <c r="AT594" s="16" t="s">
        <v>150</v>
      </c>
      <c r="AU594" s="16" t="s">
        <v>84</v>
      </c>
    </row>
    <row r="595" spans="2:65" s="1" customFormat="1" ht="16.5" customHeight="1">
      <c r="B595" s="33"/>
      <c r="C595" s="173" t="s">
        <v>802</v>
      </c>
      <c r="D595" s="173" t="s">
        <v>143</v>
      </c>
      <c r="E595" s="174" t="s">
        <v>803</v>
      </c>
      <c r="F595" s="175" t="s">
        <v>804</v>
      </c>
      <c r="G595" s="176" t="s">
        <v>165</v>
      </c>
      <c r="H595" s="177">
        <v>6</v>
      </c>
      <c r="I595" s="178"/>
      <c r="J595" s="179">
        <f>ROUND(I595*H595,2)</f>
        <v>0</v>
      </c>
      <c r="K595" s="175" t="s">
        <v>147</v>
      </c>
      <c r="L595" s="37"/>
      <c r="M595" s="180" t="s">
        <v>28</v>
      </c>
      <c r="N595" s="181" t="s">
        <v>45</v>
      </c>
      <c r="O595" s="59"/>
      <c r="P595" s="182">
        <f>O595*H595</f>
        <v>0</v>
      </c>
      <c r="Q595" s="182">
        <v>1.6100000000000001E-3</v>
      </c>
      <c r="R595" s="182">
        <f>Q595*H595</f>
        <v>9.6600000000000002E-3</v>
      </c>
      <c r="S595" s="182">
        <v>0</v>
      </c>
      <c r="T595" s="183">
        <f>S595*H595</f>
        <v>0</v>
      </c>
      <c r="AR595" s="16" t="s">
        <v>281</v>
      </c>
      <c r="AT595" s="16" t="s">
        <v>143</v>
      </c>
      <c r="AU595" s="16" t="s">
        <v>84</v>
      </c>
      <c r="AY595" s="16" t="s">
        <v>140</v>
      </c>
      <c r="BE595" s="184">
        <f>IF(N595="základní",J595,0)</f>
        <v>0</v>
      </c>
      <c r="BF595" s="184">
        <f>IF(N595="snížená",J595,0)</f>
        <v>0</v>
      </c>
      <c r="BG595" s="184">
        <f>IF(N595="zákl. přenesená",J595,0)</f>
        <v>0</v>
      </c>
      <c r="BH595" s="184">
        <f>IF(N595="sníž. přenesená",J595,0)</f>
        <v>0</v>
      </c>
      <c r="BI595" s="184">
        <f>IF(N595="nulová",J595,0)</f>
        <v>0</v>
      </c>
      <c r="BJ595" s="16" t="s">
        <v>82</v>
      </c>
      <c r="BK595" s="184">
        <f>ROUND(I595*H595,2)</f>
        <v>0</v>
      </c>
      <c r="BL595" s="16" t="s">
        <v>281</v>
      </c>
      <c r="BM595" s="16" t="s">
        <v>805</v>
      </c>
    </row>
    <row r="596" spans="2:65" s="1" customFormat="1" ht="19.5">
      <c r="B596" s="33"/>
      <c r="C596" s="34"/>
      <c r="D596" s="185" t="s">
        <v>150</v>
      </c>
      <c r="E596" s="34"/>
      <c r="F596" s="186" t="s">
        <v>806</v>
      </c>
      <c r="G596" s="34"/>
      <c r="H596" s="34"/>
      <c r="I596" s="102"/>
      <c r="J596" s="34"/>
      <c r="K596" s="34"/>
      <c r="L596" s="37"/>
      <c r="M596" s="187"/>
      <c r="N596" s="59"/>
      <c r="O596" s="59"/>
      <c r="P596" s="59"/>
      <c r="Q596" s="59"/>
      <c r="R596" s="59"/>
      <c r="S596" s="59"/>
      <c r="T596" s="60"/>
      <c r="AT596" s="16" t="s">
        <v>150</v>
      </c>
      <c r="AU596" s="16" t="s">
        <v>84</v>
      </c>
    </row>
    <row r="597" spans="2:65" s="11" customFormat="1" ht="11.25">
      <c r="B597" s="188"/>
      <c r="C597" s="189"/>
      <c r="D597" s="185" t="s">
        <v>152</v>
      </c>
      <c r="E597" s="190" t="s">
        <v>28</v>
      </c>
      <c r="F597" s="191" t="s">
        <v>807</v>
      </c>
      <c r="G597" s="189"/>
      <c r="H597" s="190" t="s">
        <v>28</v>
      </c>
      <c r="I597" s="192"/>
      <c r="J597" s="189"/>
      <c r="K597" s="189"/>
      <c r="L597" s="193"/>
      <c r="M597" s="194"/>
      <c r="N597" s="195"/>
      <c r="O597" s="195"/>
      <c r="P597" s="195"/>
      <c r="Q597" s="195"/>
      <c r="R597" s="195"/>
      <c r="S597" s="195"/>
      <c r="T597" s="196"/>
      <c r="AT597" s="197" t="s">
        <v>152</v>
      </c>
      <c r="AU597" s="197" t="s">
        <v>84</v>
      </c>
      <c r="AV597" s="11" t="s">
        <v>82</v>
      </c>
      <c r="AW597" s="11" t="s">
        <v>35</v>
      </c>
      <c r="AX597" s="11" t="s">
        <v>74</v>
      </c>
      <c r="AY597" s="197" t="s">
        <v>140</v>
      </c>
    </row>
    <row r="598" spans="2:65" s="11" customFormat="1" ht="11.25">
      <c r="B598" s="188"/>
      <c r="C598" s="189"/>
      <c r="D598" s="185" t="s">
        <v>152</v>
      </c>
      <c r="E598" s="190" t="s">
        <v>28</v>
      </c>
      <c r="F598" s="191" t="s">
        <v>808</v>
      </c>
      <c r="G598" s="189"/>
      <c r="H598" s="190" t="s">
        <v>28</v>
      </c>
      <c r="I598" s="192"/>
      <c r="J598" s="189"/>
      <c r="K598" s="189"/>
      <c r="L598" s="193"/>
      <c r="M598" s="194"/>
      <c r="N598" s="195"/>
      <c r="O598" s="195"/>
      <c r="P598" s="195"/>
      <c r="Q598" s="195"/>
      <c r="R598" s="195"/>
      <c r="S598" s="195"/>
      <c r="T598" s="196"/>
      <c r="AT598" s="197" t="s">
        <v>152</v>
      </c>
      <c r="AU598" s="197" t="s">
        <v>84</v>
      </c>
      <c r="AV598" s="11" t="s">
        <v>82</v>
      </c>
      <c r="AW598" s="11" t="s">
        <v>35</v>
      </c>
      <c r="AX598" s="11" t="s">
        <v>74</v>
      </c>
      <c r="AY598" s="197" t="s">
        <v>140</v>
      </c>
    </row>
    <row r="599" spans="2:65" s="12" customFormat="1" ht="11.25">
      <c r="B599" s="198"/>
      <c r="C599" s="199"/>
      <c r="D599" s="185" t="s">
        <v>152</v>
      </c>
      <c r="E599" s="200" t="s">
        <v>28</v>
      </c>
      <c r="F599" s="201" t="s">
        <v>809</v>
      </c>
      <c r="G599" s="199"/>
      <c r="H599" s="202">
        <v>6</v>
      </c>
      <c r="I599" s="203"/>
      <c r="J599" s="199"/>
      <c r="K599" s="199"/>
      <c r="L599" s="204"/>
      <c r="M599" s="205"/>
      <c r="N599" s="206"/>
      <c r="O599" s="206"/>
      <c r="P599" s="206"/>
      <c r="Q599" s="206"/>
      <c r="R599" s="206"/>
      <c r="S599" s="206"/>
      <c r="T599" s="207"/>
      <c r="AT599" s="208" t="s">
        <v>152</v>
      </c>
      <c r="AU599" s="208" t="s">
        <v>84</v>
      </c>
      <c r="AV599" s="12" t="s">
        <v>84</v>
      </c>
      <c r="AW599" s="12" t="s">
        <v>35</v>
      </c>
      <c r="AX599" s="12" t="s">
        <v>82</v>
      </c>
      <c r="AY599" s="208" t="s">
        <v>140</v>
      </c>
    </row>
    <row r="600" spans="2:65" s="1" customFormat="1" ht="16.5" customHeight="1">
      <c r="B600" s="33"/>
      <c r="C600" s="173" t="s">
        <v>810</v>
      </c>
      <c r="D600" s="173" t="s">
        <v>143</v>
      </c>
      <c r="E600" s="174" t="s">
        <v>811</v>
      </c>
      <c r="F600" s="175" t="s">
        <v>812</v>
      </c>
      <c r="G600" s="176" t="s">
        <v>165</v>
      </c>
      <c r="H600" s="177">
        <v>6</v>
      </c>
      <c r="I600" s="178"/>
      <c r="J600" s="179">
        <f>ROUND(I600*H600,2)</f>
        <v>0</v>
      </c>
      <c r="K600" s="175" t="s">
        <v>28</v>
      </c>
      <c r="L600" s="37"/>
      <c r="M600" s="180" t="s">
        <v>28</v>
      </c>
      <c r="N600" s="181" t="s">
        <v>45</v>
      </c>
      <c r="O600" s="59"/>
      <c r="P600" s="182">
        <f>O600*H600</f>
        <v>0</v>
      </c>
      <c r="Q600" s="182">
        <v>3.107E-2</v>
      </c>
      <c r="R600" s="182">
        <f>Q600*H600</f>
        <v>0.18642</v>
      </c>
      <c r="S600" s="182">
        <v>0</v>
      </c>
      <c r="T600" s="183">
        <f>S600*H600</f>
        <v>0</v>
      </c>
      <c r="AR600" s="16" t="s">
        <v>281</v>
      </c>
      <c r="AT600" s="16" t="s">
        <v>143</v>
      </c>
      <c r="AU600" s="16" t="s">
        <v>84</v>
      </c>
      <c r="AY600" s="16" t="s">
        <v>140</v>
      </c>
      <c r="BE600" s="184">
        <f>IF(N600="základní",J600,0)</f>
        <v>0</v>
      </c>
      <c r="BF600" s="184">
        <f>IF(N600="snížená",J600,0)</f>
        <v>0</v>
      </c>
      <c r="BG600" s="184">
        <f>IF(N600="zákl. přenesená",J600,0)</f>
        <v>0</v>
      </c>
      <c r="BH600" s="184">
        <f>IF(N600="sníž. přenesená",J600,0)</f>
        <v>0</v>
      </c>
      <c r="BI600" s="184">
        <f>IF(N600="nulová",J600,0)</f>
        <v>0</v>
      </c>
      <c r="BJ600" s="16" t="s">
        <v>82</v>
      </c>
      <c r="BK600" s="184">
        <f>ROUND(I600*H600,2)</f>
        <v>0</v>
      </c>
      <c r="BL600" s="16" t="s">
        <v>281</v>
      </c>
      <c r="BM600" s="16" t="s">
        <v>813</v>
      </c>
    </row>
    <row r="601" spans="2:65" s="1" customFormat="1" ht="19.5">
      <c r="B601" s="33"/>
      <c r="C601" s="34"/>
      <c r="D601" s="185" t="s">
        <v>150</v>
      </c>
      <c r="E601" s="34"/>
      <c r="F601" s="186" t="s">
        <v>814</v>
      </c>
      <c r="G601" s="34"/>
      <c r="H601" s="34"/>
      <c r="I601" s="102"/>
      <c r="J601" s="34"/>
      <c r="K601" s="34"/>
      <c r="L601" s="37"/>
      <c r="M601" s="187"/>
      <c r="N601" s="59"/>
      <c r="O601" s="59"/>
      <c r="P601" s="59"/>
      <c r="Q601" s="59"/>
      <c r="R601" s="59"/>
      <c r="S601" s="59"/>
      <c r="T601" s="60"/>
      <c r="AT601" s="16" t="s">
        <v>150</v>
      </c>
      <c r="AU601" s="16" t="s">
        <v>84</v>
      </c>
    </row>
    <row r="602" spans="2:65" s="11" customFormat="1" ht="11.25">
      <c r="B602" s="188"/>
      <c r="C602" s="189"/>
      <c r="D602" s="185" t="s">
        <v>152</v>
      </c>
      <c r="E602" s="190" t="s">
        <v>28</v>
      </c>
      <c r="F602" s="191" t="s">
        <v>794</v>
      </c>
      <c r="G602" s="189"/>
      <c r="H602" s="190" t="s">
        <v>28</v>
      </c>
      <c r="I602" s="192"/>
      <c r="J602" s="189"/>
      <c r="K602" s="189"/>
      <c r="L602" s="193"/>
      <c r="M602" s="194"/>
      <c r="N602" s="195"/>
      <c r="O602" s="195"/>
      <c r="P602" s="195"/>
      <c r="Q602" s="195"/>
      <c r="R602" s="195"/>
      <c r="S602" s="195"/>
      <c r="T602" s="196"/>
      <c r="AT602" s="197" t="s">
        <v>152</v>
      </c>
      <c r="AU602" s="197" t="s">
        <v>84</v>
      </c>
      <c r="AV602" s="11" t="s">
        <v>82</v>
      </c>
      <c r="AW602" s="11" t="s">
        <v>35</v>
      </c>
      <c r="AX602" s="11" t="s">
        <v>74</v>
      </c>
      <c r="AY602" s="197" t="s">
        <v>140</v>
      </c>
    </row>
    <row r="603" spans="2:65" s="12" customFormat="1" ht="11.25">
      <c r="B603" s="198"/>
      <c r="C603" s="199"/>
      <c r="D603" s="185" t="s">
        <v>152</v>
      </c>
      <c r="E603" s="200" t="s">
        <v>28</v>
      </c>
      <c r="F603" s="201" t="s">
        <v>815</v>
      </c>
      <c r="G603" s="199"/>
      <c r="H603" s="202">
        <v>5.28</v>
      </c>
      <c r="I603" s="203"/>
      <c r="J603" s="199"/>
      <c r="K603" s="199"/>
      <c r="L603" s="204"/>
      <c r="M603" s="205"/>
      <c r="N603" s="206"/>
      <c r="O603" s="206"/>
      <c r="P603" s="206"/>
      <c r="Q603" s="206"/>
      <c r="R603" s="206"/>
      <c r="S603" s="206"/>
      <c r="T603" s="207"/>
      <c r="AT603" s="208" t="s">
        <v>152</v>
      </c>
      <c r="AU603" s="208" t="s">
        <v>84</v>
      </c>
      <c r="AV603" s="12" t="s">
        <v>84</v>
      </c>
      <c r="AW603" s="12" t="s">
        <v>35</v>
      </c>
      <c r="AX603" s="12" t="s">
        <v>74</v>
      </c>
      <c r="AY603" s="208" t="s">
        <v>140</v>
      </c>
    </row>
    <row r="604" spans="2:65" s="12" customFormat="1" ht="11.25">
      <c r="B604" s="198"/>
      <c r="C604" s="199"/>
      <c r="D604" s="185" t="s">
        <v>152</v>
      </c>
      <c r="E604" s="200" t="s">
        <v>28</v>
      </c>
      <c r="F604" s="201" t="s">
        <v>816</v>
      </c>
      <c r="G604" s="199"/>
      <c r="H604" s="202">
        <v>0.72</v>
      </c>
      <c r="I604" s="203"/>
      <c r="J604" s="199"/>
      <c r="K604" s="199"/>
      <c r="L604" s="204"/>
      <c r="M604" s="205"/>
      <c r="N604" s="206"/>
      <c r="O604" s="206"/>
      <c r="P604" s="206"/>
      <c r="Q604" s="206"/>
      <c r="R604" s="206"/>
      <c r="S604" s="206"/>
      <c r="T604" s="207"/>
      <c r="AT604" s="208" t="s">
        <v>152</v>
      </c>
      <c r="AU604" s="208" t="s">
        <v>84</v>
      </c>
      <c r="AV604" s="12" t="s">
        <v>84</v>
      </c>
      <c r="AW604" s="12" t="s">
        <v>35</v>
      </c>
      <c r="AX604" s="12" t="s">
        <v>74</v>
      </c>
      <c r="AY604" s="208" t="s">
        <v>140</v>
      </c>
    </row>
    <row r="605" spans="2:65" s="13" customFormat="1" ht="11.25">
      <c r="B605" s="209"/>
      <c r="C605" s="210"/>
      <c r="D605" s="185" t="s">
        <v>152</v>
      </c>
      <c r="E605" s="211" t="s">
        <v>28</v>
      </c>
      <c r="F605" s="212" t="s">
        <v>171</v>
      </c>
      <c r="G605" s="210"/>
      <c r="H605" s="213">
        <v>6</v>
      </c>
      <c r="I605" s="214"/>
      <c r="J605" s="210"/>
      <c r="K605" s="210"/>
      <c r="L605" s="215"/>
      <c r="M605" s="216"/>
      <c r="N605" s="217"/>
      <c r="O605" s="217"/>
      <c r="P605" s="217"/>
      <c r="Q605" s="217"/>
      <c r="R605" s="217"/>
      <c r="S605" s="217"/>
      <c r="T605" s="218"/>
      <c r="AT605" s="219" t="s">
        <v>152</v>
      </c>
      <c r="AU605" s="219" t="s">
        <v>84</v>
      </c>
      <c r="AV605" s="13" t="s">
        <v>148</v>
      </c>
      <c r="AW605" s="13" t="s">
        <v>35</v>
      </c>
      <c r="AX605" s="13" t="s">
        <v>82</v>
      </c>
      <c r="AY605" s="219" t="s">
        <v>140</v>
      </c>
    </row>
    <row r="606" spans="2:65" s="1" customFormat="1" ht="16.5" customHeight="1">
      <c r="B606" s="33"/>
      <c r="C606" s="173" t="s">
        <v>817</v>
      </c>
      <c r="D606" s="173" t="s">
        <v>143</v>
      </c>
      <c r="E606" s="174" t="s">
        <v>818</v>
      </c>
      <c r="F606" s="175" t="s">
        <v>819</v>
      </c>
      <c r="G606" s="176" t="s">
        <v>165</v>
      </c>
      <c r="H606" s="177">
        <v>6</v>
      </c>
      <c r="I606" s="178"/>
      <c r="J606" s="179">
        <f>ROUND(I606*H606,2)</f>
        <v>0</v>
      </c>
      <c r="K606" s="175" t="s">
        <v>147</v>
      </c>
      <c r="L606" s="37"/>
      <c r="M606" s="180" t="s">
        <v>28</v>
      </c>
      <c r="N606" s="181" t="s">
        <v>45</v>
      </c>
      <c r="O606" s="59"/>
      <c r="P606" s="182">
        <f>O606*H606</f>
        <v>0</v>
      </c>
      <c r="Q606" s="182">
        <v>0</v>
      </c>
      <c r="R606" s="182">
        <f>Q606*H606</f>
        <v>0</v>
      </c>
      <c r="S606" s="182">
        <v>0</v>
      </c>
      <c r="T606" s="183">
        <f>S606*H606</f>
        <v>0</v>
      </c>
      <c r="AR606" s="16" t="s">
        <v>281</v>
      </c>
      <c r="AT606" s="16" t="s">
        <v>143</v>
      </c>
      <c r="AU606" s="16" t="s">
        <v>84</v>
      </c>
      <c r="AY606" s="16" t="s">
        <v>140</v>
      </c>
      <c r="BE606" s="184">
        <f>IF(N606="základní",J606,0)</f>
        <v>0</v>
      </c>
      <c r="BF606" s="184">
        <f>IF(N606="snížená",J606,0)</f>
        <v>0</v>
      </c>
      <c r="BG606" s="184">
        <f>IF(N606="zákl. přenesená",J606,0)</f>
        <v>0</v>
      </c>
      <c r="BH606" s="184">
        <f>IF(N606="sníž. přenesená",J606,0)</f>
        <v>0</v>
      </c>
      <c r="BI606" s="184">
        <f>IF(N606="nulová",J606,0)</f>
        <v>0</v>
      </c>
      <c r="BJ606" s="16" t="s">
        <v>82</v>
      </c>
      <c r="BK606" s="184">
        <f>ROUND(I606*H606,2)</f>
        <v>0</v>
      </c>
      <c r="BL606" s="16" t="s">
        <v>281</v>
      </c>
      <c r="BM606" s="16" t="s">
        <v>820</v>
      </c>
    </row>
    <row r="607" spans="2:65" s="1" customFormat="1" ht="11.25">
      <c r="B607" s="33"/>
      <c r="C607" s="34"/>
      <c r="D607" s="185" t="s">
        <v>150</v>
      </c>
      <c r="E607" s="34"/>
      <c r="F607" s="186" t="s">
        <v>821</v>
      </c>
      <c r="G607" s="34"/>
      <c r="H607" s="34"/>
      <c r="I607" s="102"/>
      <c r="J607" s="34"/>
      <c r="K607" s="34"/>
      <c r="L607" s="37"/>
      <c r="M607" s="187"/>
      <c r="N607" s="59"/>
      <c r="O607" s="59"/>
      <c r="P607" s="59"/>
      <c r="Q607" s="59"/>
      <c r="R607" s="59"/>
      <c r="S607" s="59"/>
      <c r="T607" s="60"/>
      <c r="AT607" s="16" t="s">
        <v>150</v>
      </c>
      <c r="AU607" s="16" t="s">
        <v>84</v>
      </c>
    </row>
    <row r="608" spans="2:65" s="1" customFormat="1" ht="16.5" customHeight="1">
      <c r="B608" s="33"/>
      <c r="C608" s="173" t="s">
        <v>822</v>
      </c>
      <c r="D608" s="173" t="s">
        <v>143</v>
      </c>
      <c r="E608" s="174" t="s">
        <v>823</v>
      </c>
      <c r="F608" s="175" t="s">
        <v>824</v>
      </c>
      <c r="G608" s="176" t="s">
        <v>165</v>
      </c>
      <c r="H608" s="177">
        <v>6</v>
      </c>
      <c r="I608" s="178"/>
      <c r="J608" s="179">
        <f>ROUND(I608*H608,2)</f>
        <v>0</v>
      </c>
      <c r="K608" s="175" t="s">
        <v>147</v>
      </c>
      <c r="L608" s="37"/>
      <c r="M608" s="180" t="s">
        <v>28</v>
      </c>
      <c r="N608" s="181" t="s">
        <v>45</v>
      </c>
      <c r="O608" s="59"/>
      <c r="P608" s="182">
        <f>O608*H608</f>
        <v>0</v>
      </c>
      <c r="Q608" s="182">
        <v>6.9999999999999999E-4</v>
      </c>
      <c r="R608" s="182">
        <f>Q608*H608</f>
        <v>4.1999999999999997E-3</v>
      </c>
      <c r="S608" s="182">
        <v>0</v>
      </c>
      <c r="T608" s="183">
        <f>S608*H608</f>
        <v>0</v>
      </c>
      <c r="AR608" s="16" t="s">
        <v>281</v>
      </c>
      <c r="AT608" s="16" t="s">
        <v>143</v>
      </c>
      <c r="AU608" s="16" t="s">
        <v>84</v>
      </c>
      <c r="AY608" s="16" t="s">
        <v>140</v>
      </c>
      <c r="BE608" s="184">
        <f>IF(N608="základní",J608,0)</f>
        <v>0</v>
      </c>
      <c r="BF608" s="184">
        <f>IF(N608="snížená",J608,0)</f>
        <v>0</v>
      </c>
      <c r="BG608" s="184">
        <f>IF(N608="zákl. přenesená",J608,0)</f>
        <v>0</v>
      </c>
      <c r="BH608" s="184">
        <f>IF(N608="sníž. přenesená",J608,0)</f>
        <v>0</v>
      </c>
      <c r="BI608" s="184">
        <f>IF(N608="nulová",J608,0)</f>
        <v>0</v>
      </c>
      <c r="BJ608" s="16" t="s">
        <v>82</v>
      </c>
      <c r="BK608" s="184">
        <f>ROUND(I608*H608,2)</f>
        <v>0</v>
      </c>
      <c r="BL608" s="16" t="s">
        <v>281</v>
      </c>
      <c r="BM608" s="16" t="s">
        <v>825</v>
      </c>
    </row>
    <row r="609" spans="2:65" s="1" customFormat="1" ht="19.5">
      <c r="B609" s="33"/>
      <c r="C609" s="34"/>
      <c r="D609" s="185" t="s">
        <v>150</v>
      </c>
      <c r="E609" s="34"/>
      <c r="F609" s="186" t="s">
        <v>826</v>
      </c>
      <c r="G609" s="34"/>
      <c r="H609" s="34"/>
      <c r="I609" s="102"/>
      <c r="J609" s="34"/>
      <c r="K609" s="34"/>
      <c r="L609" s="37"/>
      <c r="M609" s="187"/>
      <c r="N609" s="59"/>
      <c r="O609" s="59"/>
      <c r="P609" s="59"/>
      <c r="Q609" s="59"/>
      <c r="R609" s="59"/>
      <c r="S609" s="59"/>
      <c r="T609" s="60"/>
      <c r="AT609" s="16" t="s">
        <v>150</v>
      </c>
      <c r="AU609" s="16" t="s">
        <v>84</v>
      </c>
    </row>
    <row r="610" spans="2:65" s="11" customFormat="1" ht="11.25">
      <c r="B610" s="188"/>
      <c r="C610" s="189"/>
      <c r="D610" s="185" t="s">
        <v>152</v>
      </c>
      <c r="E610" s="190" t="s">
        <v>28</v>
      </c>
      <c r="F610" s="191" t="s">
        <v>827</v>
      </c>
      <c r="G610" s="189"/>
      <c r="H610" s="190" t="s">
        <v>28</v>
      </c>
      <c r="I610" s="192"/>
      <c r="J610" s="189"/>
      <c r="K610" s="189"/>
      <c r="L610" s="193"/>
      <c r="M610" s="194"/>
      <c r="N610" s="195"/>
      <c r="O610" s="195"/>
      <c r="P610" s="195"/>
      <c r="Q610" s="195"/>
      <c r="R610" s="195"/>
      <c r="S610" s="195"/>
      <c r="T610" s="196"/>
      <c r="AT610" s="197" t="s">
        <v>152</v>
      </c>
      <c r="AU610" s="197" t="s">
        <v>84</v>
      </c>
      <c r="AV610" s="11" t="s">
        <v>82</v>
      </c>
      <c r="AW610" s="11" t="s">
        <v>35</v>
      </c>
      <c r="AX610" s="11" t="s">
        <v>74</v>
      </c>
      <c r="AY610" s="197" t="s">
        <v>140</v>
      </c>
    </row>
    <row r="611" spans="2:65" s="11" customFormat="1" ht="11.25">
      <c r="B611" s="188"/>
      <c r="C611" s="189"/>
      <c r="D611" s="185" t="s">
        <v>152</v>
      </c>
      <c r="E611" s="190" t="s">
        <v>28</v>
      </c>
      <c r="F611" s="191" t="s">
        <v>828</v>
      </c>
      <c r="G611" s="189"/>
      <c r="H611" s="190" t="s">
        <v>28</v>
      </c>
      <c r="I611" s="192"/>
      <c r="J611" s="189"/>
      <c r="K611" s="189"/>
      <c r="L611" s="193"/>
      <c r="M611" s="194"/>
      <c r="N611" s="195"/>
      <c r="O611" s="195"/>
      <c r="P611" s="195"/>
      <c r="Q611" s="195"/>
      <c r="R611" s="195"/>
      <c r="S611" s="195"/>
      <c r="T611" s="196"/>
      <c r="AT611" s="197" t="s">
        <v>152</v>
      </c>
      <c r="AU611" s="197" t="s">
        <v>84</v>
      </c>
      <c r="AV611" s="11" t="s">
        <v>82</v>
      </c>
      <c r="AW611" s="11" t="s">
        <v>35</v>
      </c>
      <c r="AX611" s="11" t="s">
        <v>74</v>
      </c>
      <c r="AY611" s="197" t="s">
        <v>140</v>
      </c>
    </row>
    <row r="612" spans="2:65" s="12" customFormat="1" ht="11.25">
      <c r="B612" s="198"/>
      <c r="C612" s="199"/>
      <c r="D612" s="185" t="s">
        <v>152</v>
      </c>
      <c r="E612" s="200" t="s">
        <v>28</v>
      </c>
      <c r="F612" s="201" t="s">
        <v>829</v>
      </c>
      <c r="G612" s="199"/>
      <c r="H612" s="202">
        <v>6</v>
      </c>
      <c r="I612" s="203"/>
      <c r="J612" s="199"/>
      <c r="K612" s="199"/>
      <c r="L612" s="204"/>
      <c r="M612" s="205"/>
      <c r="N612" s="206"/>
      <c r="O612" s="206"/>
      <c r="P612" s="206"/>
      <c r="Q612" s="206"/>
      <c r="R612" s="206"/>
      <c r="S612" s="206"/>
      <c r="T612" s="207"/>
      <c r="AT612" s="208" t="s">
        <v>152</v>
      </c>
      <c r="AU612" s="208" t="s">
        <v>84</v>
      </c>
      <c r="AV612" s="12" t="s">
        <v>84</v>
      </c>
      <c r="AW612" s="12" t="s">
        <v>35</v>
      </c>
      <c r="AX612" s="12" t="s">
        <v>82</v>
      </c>
      <c r="AY612" s="208" t="s">
        <v>140</v>
      </c>
    </row>
    <row r="613" spans="2:65" s="1" customFormat="1" ht="16.5" customHeight="1">
      <c r="B613" s="33"/>
      <c r="C613" s="173" t="s">
        <v>830</v>
      </c>
      <c r="D613" s="173" t="s">
        <v>143</v>
      </c>
      <c r="E613" s="174" t="s">
        <v>831</v>
      </c>
      <c r="F613" s="175" t="s">
        <v>832</v>
      </c>
      <c r="G613" s="176" t="s">
        <v>165</v>
      </c>
      <c r="H613" s="177">
        <v>6</v>
      </c>
      <c r="I613" s="178"/>
      <c r="J613" s="179">
        <f>ROUND(I613*H613,2)</f>
        <v>0</v>
      </c>
      <c r="K613" s="175" t="s">
        <v>147</v>
      </c>
      <c r="L613" s="37"/>
      <c r="M613" s="180" t="s">
        <v>28</v>
      </c>
      <c r="N613" s="181" t="s">
        <v>45</v>
      </c>
      <c r="O613" s="59"/>
      <c r="P613" s="182">
        <f>O613*H613</f>
        <v>0</v>
      </c>
      <c r="Q613" s="182">
        <v>1E-4</v>
      </c>
      <c r="R613" s="182">
        <f>Q613*H613</f>
        <v>6.0000000000000006E-4</v>
      </c>
      <c r="S613" s="182">
        <v>0</v>
      </c>
      <c r="T613" s="183">
        <f>S613*H613</f>
        <v>0</v>
      </c>
      <c r="AR613" s="16" t="s">
        <v>281</v>
      </c>
      <c r="AT613" s="16" t="s">
        <v>143</v>
      </c>
      <c r="AU613" s="16" t="s">
        <v>84</v>
      </c>
      <c r="AY613" s="16" t="s">
        <v>140</v>
      </c>
      <c r="BE613" s="184">
        <f>IF(N613="základní",J613,0)</f>
        <v>0</v>
      </c>
      <c r="BF613" s="184">
        <f>IF(N613="snížená",J613,0)</f>
        <v>0</v>
      </c>
      <c r="BG613" s="184">
        <f>IF(N613="zákl. přenesená",J613,0)</f>
        <v>0</v>
      </c>
      <c r="BH613" s="184">
        <f>IF(N613="sníž. přenesená",J613,0)</f>
        <v>0</v>
      </c>
      <c r="BI613" s="184">
        <f>IF(N613="nulová",J613,0)</f>
        <v>0</v>
      </c>
      <c r="BJ613" s="16" t="s">
        <v>82</v>
      </c>
      <c r="BK613" s="184">
        <f>ROUND(I613*H613,2)</f>
        <v>0</v>
      </c>
      <c r="BL613" s="16" t="s">
        <v>281</v>
      </c>
      <c r="BM613" s="16" t="s">
        <v>833</v>
      </c>
    </row>
    <row r="614" spans="2:65" s="1" customFormat="1" ht="19.5">
      <c r="B614" s="33"/>
      <c r="C614" s="34"/>
      <c r="D614" s="185" t="s">
        <v>150</v>
      </c>
      <c r="E614" s="34"/>
      <c r="F614" s="186" t="s">
        <v>834</v>
      </c>
      <c r="G614" s="34"/>
      <c r="H614" s="34"/>
      <c r="I614" s="102"/>
      <c r="J614" s="34"/>
      <c r="K614" s="34"/>
      <c r="L614" s="37"/>
      <c r="M614" s="187"/>
      <c r="N614" s="59"/>
      <c r="O614" s="59"/>
      <c r="P614" s="59"/>
      <c r="Q614" s="59"/>
      <c r="R614" s="59"/>
      <c r="S614" s="59"/>
      <c r="T614" s="60"/>
      <c r="AT614" s="16" t="s">
        <v>150</v>
      </c>
      <c r="AU614" s="16" t="s">
        <v>84</v>
      </c>
    </row>
    <row r="615" spans="2:65" s="1" customFormat="1" ht="16.5" customHeight="1">
      <c r="B615" s="33"/>
      <c r="C615" s="173" t="s">
        <v>373</v>
      </c>
      <c r="D615" s="173" t="s">
        <v>143</v>
      </c>
      <c r="E615" s="174" t="s">
        <v>835</v>
      </c>
      <c r="F615" s="175" t="s">
        <v>836</v>
      </c>
      <c r="G615" s="176" t="s">
        <v>314</v>
      </c>
      <c r="H615" s="177">
        <v>1</v>
      </c>
      <c r="I615" s="178"/>
      <c r="J615" s="179">
        <f>ROUND(I615*H615,2)</f>
        <v>0</v>
      </c>
      <c r="K615" s="175" t="s">
        <v>147</v>
      </c>
      <c r="L615" s="37"/>
      <c r="M615" s="180" t="s">
        <v>28</v>
      </c>
      <c r="N615" s="181" t="s">
        <v>45</v>
      </c>
      <c r="O615" s="59"/>
      <c r="P615" s="182">
        <f>O615*H615</f>
        <v>0</v>
      </c>
      <c r="Q615" s="182">
        <v>0</v>
      </c>
      <c r="R615" s="182">
        <f>Q615*H615</f>
        <v>0</v>
      </c>
      <c r="S615" s="182">
        <v>0</v>
      </c>
      <c r="T615" s="183">
        <f>S615*H615</f>
        <v>0</v>
      </c>
      <c r="AR615" s="16" t="s">
        <v>281</v>
      </c>
      <c r="AT615" s="16" t="s">
        <v>143</v>
      </c>
      <c r="AU615" s="16" t="s">
        <v>84</v>
      </c>
      <c r="AY615" s="16" t="s">
        <v>140</v>
      </c>
      <c r="BE615" s="184">
        <f>IF(N615="základní",J615,0)</f>
        <v>0</v>
      </c>
      <c r="BF615" s="184">
        <f>IF(N615="snížená",J615,0)</f>
        <v>0</v>
      </c>
      <c r="BG615" s="184">
        <f>IF(N615="zákl. přenesená",J615,0)</f>
        <v>0</v>
      </c>
      <c r="BH615" s="184">
        <f>IF(N615="sníž. přenesená",J615,0)</f>
        <v>0</v>
      </c>
      <c r="BI615" s="184">
        <f>IF(N615="nulová",J615,0)</f>
        <v>0</v>
      </c>
      <c r="BJ615" s="16" t="s">
        <v>82</v>
      </c>
      <c r="BK615" s="184">
        <f>ROUND(I615*H615,2)</f>
        <v>0</v>
      </c>
      <c r="BL615" s="16" t="s">
        <v>281</v>
      </c>
      <c r="BM615" s="16" t="s">
        <v>837</v>
      </c>
    </row>
    <row r="616" spans="2:65" s="1" customFormat="1" ht="19.5">
      <c r="B616" s="33"/>
      <c r="C616" s="34"/>
      <c r="D616" s="185" t="s">
        <v>150</v>
      </c>
      <c r="E616" s="34"/>
      <c r="F616" s="186" t="s">
        <v>838</v>
      </c>
      <c r="G616" s="34"/>
      <c r="H616" s="34"/>
      <c r="I616" s="102"/>
      <c r="J616" s="34"/>
      <c r="K616" s="34"/>
      <c r="L616" s="37"/>
      <c r="M616" s="187"/>
      <c r="N616" s="59"/>
      <c r="O616" s="59"/>
      <c r="P616" s="59"/>
      <c r="Q616" s="59"/>
      <c r="R616" s="59"/>
      <c r="S616" s="59"/>
      <c r="T616" s="60"/>
      <c r="AT616" s="16" t="s">
        <v>150</v>
      </c>
      <c r="AU616" s="16" t="s">
        <v>84</v>
      </c>
    </row>
    <row r="617" spans="2:65" s="11" customFormat="1" ht="11.25">
      <c r="B617" s="188"/>
      <c r="C617" s="189"/>
      <c r="D617" s="185" t="s">
        <v>152</v>
      </c>
      <c r="E617" s="190" t="s">
        <v>28</v>
      </c>
      <c r="F617" s="191" t="s">
        <v>839</v>
      </c>
      <c r="G617" s="189"/>
      <c r="H617" s="190" t="s">
        <v>28</v>
      </c>
      <c r="I617" s="192"/>
      <c r="J617" s="189"/>
      <c r="K617" s="189"/>
      <c r="L617" s="193"/>
      <c r="M617" s="194"/>
      <c r="N617" s="195"/>
      <c r="O617" s="195"/>
      <c r="P617" s="195"/>
      <c r="Q617" s="195"/>
      <c r="R617" s="195"/>
      <c r="S617" s="195"/>
      <c r="T617" s="196"/>
      <c r="AT617" s="197" t="s">
        <v>152</v>
      </c>
      <c r="AU617" s="197" t="s">
        <v>84</v>
      </c>
      <c r="AV617" s="11" t="s">
        <v>82</v>
      </c>
      <c r="AW617" s="11" t="s">
        <v>35</v>
      </c>
      <c r="AX617" s="11" t="s">
        <v>74</v>
      </c>
      <c r="AY617" s="197" t="s">
        <v>140</v>
      </c>
    </row>
    <row r="618" spans="2:65" s="12" customFormat="1" ht="11.25">
      <c r="B618" s="198"/>
      <c r="C618" s="199"/>
      <c r="D618" s="185" t="s">
        <v>152</v>
      </c>
      <c r="E618" s="200" t="s">
        <v>28</v>
      </c>
      <c r="F618" s="201" t="s">
        <v>82</v>
      </c>
      <c r="G618" s="199"/>
      <c r="H618" s="202">
        <v>1</v>
      </c>
      <c r="I618" s="203"/>
      <c r="J618" s="199"/>
      <c r="K618" s="199"/>
      <c r="L618" s="204"/>
      <c r="M618" s="205"/>
      <c r="N618" s="206"/>
      <c r="O618" s="206"/>
      <c r="P618" s="206"/>
      <c r="Q618" s="206"/>
      <c r="R618" s="206"/>
      <c r="S618" s="206"/>
      <c r="T618" s="207"/>
      <c r="AT618" s="208" t="s">
        <v>152</v>
      </c>
      <c r="AU618" s="208" t="s">
        <v>84</v>
      </c>
      <c r="AV618" s="12" t="s">
        <v>84</v>
      </c>
      <c r="AW618" s="12" t="s">
        <v>35</v>
      </c>
      <c r="AX618" s="12" t="s">
        <v>82</v>
      </c>
      <c r="AY618" s="208" t="s">
        <v>140</v>
      </c>
    </row>
    <row r="619" spans="2:65" s="1" customFormat="1" ht="16.5" customHeight="1">
      <c r="B619" s="33"/>
      <c r="C619" s="231" t="s">
        <v>840</v>
      </c>
      <c r="D619" s="231" t="s">
        <v>329</v>
      </c>
      <c r="E619" s="232" t="s">
        <v>841</v>
      </c>
      <c r="F619" s="233" t="s">
        <v>842</v>
      </c>
      <c r="G619" s="234" t="s">
        <v>314</v>
      </c>
      <c r="H619" s="235">
        <v>1</v>
      </c>
      <c r="I619" s="236"/>
      <c r="J619" s="237">
        <f>ROUND(I619*H619,2)</f>
        <v>0</v>
      </c>
      <c r="K619" s="233" t="s">
        <v>147</v>
      </c>
      <c r="L619" s="238"/>
      <c r="M619" s="239" t="s">
        <v>28</v>
      </c>
      <c r="N619" s="240" t="s">
        <v>45</v>
      </c>
      <c r="O619" s="59"/>
      <c r="P619" s="182">
        <f>O619*H619</f>
        <v>0</v>
      </c>
      <c r="Q619" s="182">
        <v>6.3E-2</v>
      </c>
      <c r="R619" s="182">
        <f>Q619*H619</f>
        <v>6.3E-2</v>
      </c>
      <c r="S619" s="182">
        <v>0</v>
      </c>
      <c r="T619" s="183">
        <f>S619*H619</f>
        <v>0</v>
      </c>
      <c r="AR619" s="16" t="s">
        <v>390</v>
      </c>
      <c r="AT619" s="16" t="s">
        <v>329</v>
      </c>
      <c r="AU619" s="16" t="s">
        <v>84</v>
      </c>
      <c r="AY619" s="16" t="s">
        <v>140</v>
      </c>
      <c r="BE619" s="184">
        <f>IF(N619="základní",J619,0)</f>
        <v>0</v>
      </c>
      <c r="BF619" s="184">
        <f>IF(N619="snížená",J619,0)</f>
        <v>0</v>
      </c>
      <c r="BG619" s="184">
        <f>IF(N619="zákl. přenesená",J619,0)</f>
        <v>0</v>
      </c>
      <c r="BH619" s="184">
        <f>IF(N619="sníž. přenesená",J619,0)</f>
        <v>0</v>
      </c>
      <c r="BI619" s="184">
        <f>IF(N619="nulová",J619,0)</f>
        <v>0</v>
      </c>
      <c r="BJ619" s="16" t="s">
        <v>82</v>
      </c>
      <c r="BK619" s="184">
        <f>ROUND(I619*H619,2)</f>
        <v>0</v>
      </c>
      <c r="BL619" s="16" t="s">
        <v>281</v>
      </c>
      <c r="BM619" s="16" t="s">
        <v>843</v>
      </c>
    </row>
    <row r="620" spans="2:65" s="1" customFormat="1" ht="11.25">
      <c r="B620" s="33"/>
      <c r="C620" s="34"/>
      <c r="D620" s="185" t="s">
        <v>150</v>
      </c>
      <c r="E620" s="34"/>
      <c r="F620" s="186" t="s">
        <v>842</v>
      </c>
      <c r="G620" s="34"/>
      <c r="H620" s="34"/>
      <c r="I620" s="102"/>
      <c r="J620" s="34"/>
      <c r="K620" s="34"/>
      <c r="L620" s="37"/>
      <c r="M620" s="187"/>
      <c r="N620" s="59"/>
      <c r="O620" s="59"/>
      <c r="P620" s="59"/>
      <c r="Q620" s="59"/>
      <c r="R620" s="59"/>
      <c r="S620" s="59"/>
      <c r="T620" s="60"/>
      <c r="AT620" s="16" t="s">
        <v>150</v>
      </c>
      <c r="AU620" s="16" t="s">
        <v>84</v>
      </c>
    </row>
    <row r="621" spans="2:65" s="11" customFormat="1" ht="11.25">
      <c r="B621" s="188"/>
      <c r="C621" s="189"/>
      <c r="D621" s="185" t="s">
        <v>152</v>
      </c>
      <c r="E621" s="190" t="s">
        <v>28</v>
      </c>
      <c r="F621" s="191" t="s">
        <v>844</v>
      </c>
      <c r="G621" s="189"/>
      <c r="H621" s="190" t="s">
        <v>28</v>
      </c>
      <c r="I621" s="192"/>
      <c r="J621" s="189"/>
      <c r="K621" s="189"/>
      <c r="L621" s="193"/>
      <c r="M621" s="194"/>
      <c r="N621" s="195"/>
      <c r="O621" s="195"/>
      <c r="P621" s="195"/>
      <c r="Q621" s="195"/>
      <c r="R621" s="195"/>
      <c r="S621" s="195"/>
      <c r="T621" s="196"/>
      <c r="AT621" s="197" t="s">
        <v>152</v>
      </c>
      <c r="AU621" s="197" t="s">
        <v>84</v>
      </c>
      <c r="AV621" s="11" t="s">
        <v>82</v>
      </c>
      <c r="AW621" s="11" t="s">
        <v>35</v>
      </c>
      <c r="AX621" s="11" t="s">
        <v>74</v>
      </c>
      <c r="AY621" s="197" t="s">
        <v>140</v>
      </c>
    </row>
    <row r="622" spans="2:65" s="12" customFormat="1" ht="11.25">
      <c r="B622" s="198"/>
      <c r="C622" s="199"/>
      <c r="D622" s="185" t="s">
        <v>152</v>
      </c>
      <c r="E622" s="200" t="s">
        <v>28</v>
      </c>
      <c r="F622" s="201" t="s">
        <v>82</v>
      </c>
      <c r="G622" s="199"/>
      <c r="H622" s="202">
        <v>1</v>
      </c>
      <c r="I622" s="203"/>
      <c r="J622" s="199"/>
      <c r="K622" s="199"/>
      <c r="L622" s="204"/>
      <c r="M622" s="205"/>
      <c r="N622" s="206"/>
      <c r="O622" s="206"/>
      <c r="P622" s="206"/>
      <c r="Q622" s="206"/>
      <c r="R622" s="206"/>
      <c r="S622" s="206"/>
      <c r="T622" s="207"/>
      <c r="AT622" s="208" t="s">
        <v>152</v>
      </c>
      <c r="AU622" s="208" t="s">
        <v>84</v>
      </c>
      <c r="AV622" s="12" t="s">
        <v>84</v>
      </c>
      <c r="AW622" s="12" t="s">
        <v>35</v>
      </c>
      <c r="AX622" s="12" t="s">
        <v>82</v>
      </c>
      <c r="AY622" s="208" t="s">
        <v>140</v>
      </c>
    </row>
    <row r="623" spans="2:65" s="1" customFormat="1" ht="16.5" customHeight="1">
      <c r="B623" s="33"/>
      <c r="C623" s="173" t="s">
        <v>845</v>
      </c>
      <c r="D623" s="173" t="s">
        <v>143</v>
      </c>
      <c r="E623" s="174" t="s">
        <v>846</v>
      </c>
      <c r="F623" s="175" t="s">
        <v>847</v>
      </c>
      <c r="G623" s="176" t="s">
        <v>146</v>
      </c>
      <c r="H623" s="177">
        <v>1.4159999999999999</v>
      </c>
      <c r="I623" s="178"/>
      <c r="J623" s="179">
        <f>ROUND(I623*H623,2)</f>
        <v>0</v>
      </c>
      <c r="K623" s="175" t="s">
        <v>147</v>
      </c>
      <c r="L623" s="37"/>
      <c r="M623" s="180" t="s">
        <v>28</v>
      </c>
      <c r="N623" s="181" t="s">
        <v>45</v>
      </c>
      <c r="O623" s="59"/>
      <c r="P623" s="182">
        <f>O623*H623</f>
        <v>0</v>
      </c>
      <c r="Q623" s="182">
        <v>0</v>
      </c>
      <c r="R623" s="182">
        <f>Q623*H623</f>
        <v>0</v>
      </c>
      <c r="S623" s="182">
        <v>0</v>
      </c>
      <c r="T623" s="183">
        <f>S623*H623</f>
        <v>0</v>
      </c>
      <c r="AR623" s="16" t="s">
        <v>281</v>
      </c>
      <c r="AT623" s="16" t="s">
        <v>143</v>
      </c>
      <c r="AU623" s="16" t="s">
        <v>84</v>
      </c>
      <c r="AY623" s="16" t="s">
        <v>140</v>
      </c>
      <c r="BE623" s="184">
        <f>IF(N623="základní",J623,0)</f>
        <v>0</v>
      </c>
      <c r="BF623" s="184">
        <f>IF(N623="snížená",J623,0)</f>
        <v>0</v>
      </c>
      <c r="BG623" s="184">
        <f>IF(N623="zákl. přenesená",J623,0)</f>
        <v>0</v>
      </c>
      <c r="BH623" s="184">
        <f>IF(N623="sníž. přenesená",J623,0)</f>
        <v>0</v>
      </c>
      <c r="BI623" s="184">
        <f>IF(N623="nulová",J623,0)</f>
        <v>0</v>
      </c>
      <c r="BJ623" s="16" t="s">
        <v>82</v>
      </c>
      <c r="BK623" s="184">
        <f>ROUND(I623*H623,2)</f>
        <v>0</v>
      </c>
      <c r="BL623" s="16" t="s">
        <v>281</v>
      </c>
      <c r="BM623" s="16" t="s">
        <v>848</v>
      </c>
    </row>
    <row r="624" spans="2:65" s="1" customFormat="1" ht="19.5">
      <c r="B624" s="33"/>
      <c r="C624" s="34"/>
      <c r="D624" s="185" t="s">
        <v>150</v>
      </c>
      <c r="E624" s="34"/>
      <c r="F624" s="186" t="s">
        <v>849</v>
      </c>
      <c r="G624" s="34"/>
      <c r="H624" s="34"/>
      <c r="I624" s="102"/>
      <c r="J624" s="34"/>
      <c r="K624" s="34"/>
      <c r="L624" s="37"/>
      <c r="M624" s="187"/>
      <c r="N624" s="59"/>
      <c r="O624" s="59"/>
      <c r="P624" s="59"/>
      <c r="Q624" s="59"/>
      <c r="R624" s="59"/>
      <c r="S624" s="59"/>
      <c r="T624" s="60"/>
      <c r="AT624" s="16" t="s">
        <v>150</v>
      </c>
      <c r="AU624" s="16" t="s">
        <v>84</v>
      </c>
    </row>
    <row r="625" spans="2:65" s="10" customFormat="1" ht="22.9" customHeight="1">
      <c r="B625" s="157"/>
      <c r="C625" s="158"/>
      <c r="D625" s="159" t="s">
        <v>73</v>
      </c>
      <c r="E625" s="171" t="s">
        <v>850</v>
      </c>
      <c r="F625" s="171" t="s">
        <v>851</v>
      </c>
      <c r="G625" s="158"/>
      <c r="H625" s="158"/>
      <c r="I625" s="161"/>
      <c r="J625" s="172">
        <f>BK625</f>
        <v>0</v>
      </c>
      <c r="K625" s="158"/>
      <c r="L625" s="163"/>
      <c r="M625" s="164"/>
      <c r="N625" s="165"/>
      <c r="O625" s="165"/>
      <c r="P625" s="166">
        <f>SUM(P626:P710)</f>
        <v>0</v>
      </c>
      <c r="Q625" s="165"/>
      <c r="R625" s="166">
        <f>SUM(R626:R710)</f>
        <v>0.1721</v>
      </c>
      <c r="S625" s="165"/>
      <c r="T625" s="167">
        <f>SUM(T626:T710)</f>
        <v>0</v>
      </c>
      <c r="AR625" s="168" t="s">
        <v>84</v>
      </c>
      <c r="AT625" s="169" t="s">
        <v>73</v>
      </c>
      <c r="AU625" s="169" t="s">
        <v>82</v>
      </c>
      <c r="AY625" s="168" t="s">
        <v>140</v>
      </c>
      <c r="BK625" s="170">
        <f>SUM(BK626:BK710)</f>
        <v>0</v>
      </c>
    </row>
    <row r="626" spans="2:65" s="1" customFormat="1" ht="16.5" customHeight="1">
      <c r="B626" s="33"/>
      <c r="C626" s="173" t="s">
        <v>852</v>
      </c>
      <c r="D626" s="173" t="s">
        <v>143</v>
      </c>
      <c r="E626" s="174" t="s">
        <v>853</v>
      </c>
      <c r="F626" s="175" t="s">
        <v>854</v>
      </c>
      <c r="G626" s="176" t="s">
        <v>314</v>
      </c>
      <c r="H626" s="177">
        <v>1</v>
      </c>
      <c r="I626" s="178"/>
      <c r="J626" s="179">
        <f>ROUND(I626*H626,2)</f>
        <v>0</v>
      </c>
      <c r="K626" s="175" t="s">
        <v>147</v>
      </c>
      <c r="L626" s="37"/>
      <c r="M626" s="180" t="s">
        <v>28</v>
      </c>
      <c r="N626" s="181" t="s">
        <v>45</v>
      </c>
      <c r="O626" s="59"/>
      <c r="P626" s="182">
        <f>O626*H626</f>
        <v>0</v>
      </c>
      <c r="Q626" s="182">
        <v>0</v>
      </c>
      <c r="R626" s="182">
        <f>Q626*H626</f>
        <v>0</v>
      </c>
      <c r="S626" s="182">
        <v>0</v>
      </c>
      <c r="T626" s="183">
        <f>S626*H626</f>
        <v>0</v>
      </c>
      <c r="AR626" s="16" t="s">
        <v>281</v>
      </c>
      <c r="AT626" s="16" t="s">
        <v>143</v>
      </c>
      <c r="AU626" s="16" t="s">
        <v>84</v>
      </c>
      <c r="AY626" s="16" t="s">
        <v>140</v>
      </c>
      <c r="BE626" s="184">
        <f>IF(N626="základní",J626,0)</f>
        <v>0</v>
      </c>
      <c r="BF626" s="184">
        <f>IF(N626="snížená",J626,0)</f>
        <v>0</v>
      </c>
      <c r="BG626" s="184">
        <f>IF(N626="zákl. přenesená",J626,0)</f>
        <v>0</v>
      </c>
      <c r="BH626" s="184">
        <f>IF(N626="sníž. přenesená",J626,0)</f>
        <v>0</v>
      </c>
      <c r="BI626" s="184">
        <f>IF(N626="nulová",J626,0)</f>
        <v>0</v>
      </c>
      <c r="BJ626" s="16" t="s">
        <v>82</v>
      </c>
      <c r="BK626" s="184">
        <f>ROUND(I626*H626,2)</f>
        <v>0</v>
      </c>
      <c r="BL626" s="16" t="s">
        <v>281</v>
      </c>
      <c r="BM626" s="16" t="s">
        <v>855</v>
      </c>
    </row>
    <row r="627" spans="2:65" s="1" customFormat="1" ht="19.5">
      <c r="B627" s="33"/>
      <c r="C627" s="34"/>
      <c r="D627" s="185" t="s">
        <v>150</v>
      </c>
      <c r="E627" s="34"/>
      <c r="F627" s="186" t="s">
        <v>856</v>
      </c>
      <c r="G627" s="34"/>
      <c r="H627" s="34"/>
      <c r="I627" s="102"/>
      <c r="J627" s="34"/>
      <c r="K627" s="34"/>
      <c r="L627" s="37"/>
      <c r="M627" s="187"/>
      <c r="N627" s="59"/>
      <c r="O627" s="59"/>
      <c r="P627" s="59"/>
      <c r="Q627" s="59"/>
      <c r="R627" s="59"/>
      <c r="S627" s="59"/>
      <c r="T627" s="60"/>
      <c r="AT627" s="16" t="s">
        <v>150</v>
      </c>
      <c r="AU627" s="16" t="s">
        <v>84</v>
      </c>
    </row>
    <row r="628" spans="2:65" s="11" customFormat="1" ht="11.25">
      <c r="B628" s="188"/>
      <c r="C628" s="189"/>
      <c r="D628" s="185" t="s">
        <v>152</v>
      </c>
      <c r="E628" s="190" t="s">
        <v>28</v>
      </c>
      <c r="F628" s="191" t="s">
        <v>857</v>
      </c>
      <c r="G628" s="189"/>
      <c r="H628" s="190" t="s">
        <v>28</v>
      </c>
      <c r="I628" s="192"/>
      <c r="J628" s="189"/>
      <c r="K628" s="189"/>
      <c r="L628" s="193"/>
      <c r="M628" s="194"/>
      <c r="N628" s="195"/>
      <c r="O628" s="195"/>
      <c r="P628" s="195"/>
      <c r="Q628" s="195"/>
      <c r="R628" s="195"/>
      <c r="S628" s="195"/>
      <c r="T628" s="196"/>
      <c r="AT628" s="197" t="s">
        <v>152</v>
      </c>
      <c r="AU628" s="197" t="s">
        <v>84</v>
      </c>
      <c r="AV628" s="11" t="s">
        <v>82</v>
      </c>
      <c r="AW628" s="11" t="s">
        <v>35</v>
      </c>
      <c r="AX628" s="11" t="s">
        <v>74</v>
      </c>
      <c r="AY628" s="197" t="s">
        <v>140</v>
      </c>
    </row>
    <row r="629" spans="2:65" s="12" customFormat="1" ht="11.25">
      <c r="B629" s="198"/>
      <c r="C629" s="199"/>
      <c r="D629" s="185" t="s">
        <v>152</v>
      </c>
      <c r="E629" s="200" t="s">
        <v>28</v>
      </c>
      <c r="F629" s="201" t="s">
        <v>82</v>
      </c>
      <c r="G629" s="199"/>
      <c r="H629" s="202">
        <v>1</v>
      </c>
      <c r="I629" s="203"/>
      <c r="J629" s="199"/>
      <c r="K629" s="199"/>
      <c r="L629" s="204"/>
      <c r="M629" s="205"/>
      <c r="N629" s="206"/>
      <c r="O629" s="206"/>
      <c r="P629" s="206"/>
      <c r="Q629" s="206"/>
      <c r="R629" s="206"/>
      <c r="S629" s="206"/>
      <c r="T629" s="207"/>
      <c r="AT629" s="208" t="s">
        <v>152</v>
      </c>
      <c r="AU629" s="208" t="s">
        <v>84</v>
      </c>
      <c r="AV629" s="12" t="s">
        <v>84</v>
      </c>
      <c r="AW629" s="12" t="s">
        <v>35</v>
      </c>
      <c r="AX629" s="12" t="s">
        <v>82</v>
      </c>
      <c r="AY629" s="208" t="s">
        <v>140</v>
      </c>
    </row>
    <row r="630" spans="2:65" s="1" customFormat="1" ht="16.5" customHeight="1">
      <c r="B630" s="33"/>
      <c r="C630" s="231" t="s">
        <v>858</v>
      </c>
      <c r="D630" s="231" t="s">
        <v>329</v>
      </c>
      <c r="E630" s="232" t="s">
        <v>859</v>
      </c>
      <c r="F630" s="233" t="s">
        <v>860</v>
      </c>
      <c r="G630" s="234" t="s">
        <v>314</v>
      </c>
      <c r="H630" s="235">
        <v>1</v>
      </c>
      <c r="I630" s="236"/>
      <c r="J630" s="237">
        <f>ROUND(I630*H630,2)</f>
        <v>0</v>
      </c>
      <c r="K630" s="233" t="s">
        <v>147</v>
      </c>
      <c r="L630" s="238"/>
      <c r="M630" s="239" t="s">
        <v>28</v>
      </c>
      <c r="N630" s="240" t="s">
        <v>45</v>
      </c>
      <c r="O630" s="59"/>
      <c r="P630" s="182">
        <f>O630*H630</f>
        <v>0</v>
      </c>
      <c r="Q630" s="182">
        <v>1.6E-2</v>
      </c>
      <c r="R630" s="182">
        <f>Q630*H630</f>
        <v>1.6E-2</v>
      </c>
      <c r="S630" s="182">
        <v>0</v>
      </c>
      <c r="T630" s="183">
        <f>S630*H630</f>
        <v>0</v>
      </c>
      <c r="AR630" s="16" t="s">
        <v>390</v>
      </c>
      <c r="AT630" s="16" t="s">
        <v>329</v>
      </c>
      <c r="AU630" s="16" t="s">
        <v>84</v>
      </c>
      <c r="AY630" s="16" t="s">
        <v>140</v>
      </c>
      <c r="BE630" s="184">
        <f>IF(N630="základní",J630,0)</f>
        <v>0</v>
      </c>
      <c r="BF630" s="184">
        <f>IF(N630="snížená",J630,0)</f>
        <v>0</v>
      </c>
      <c r="BG630" s="184">
        <f>IF(N630="zákl. přenesená",J630,0)</f>
        <v>0</v>
      </c>
      <c r="BH630" s="184">
        <f>IF(N630="sníž. přenesená",J630,0)</f>
        <v>0</v>
      </c>
      <c r="BI630" s="184">
        <f>IF(N630="nulová",J630,0)</f>
        <v>0</v>
      </c>
      <c r="BJ630" s="16" t="s">
        <v>82</v>
      </c>
      <c r="BK630" s="184">
        <f>ROUND(I630*H630,2)</f>
        <v>0</v>
      </c>
      <c r="BL630" s="16" t="s">
        <v>281</v>
      </c>
      <c r="BM630" s="16" t="s">
        <v>861</v>
      </c>
    </row>
    <row r="631" spans="2:65" s="1" customFormat="1" ht="11.25">
      <c r="B631" s="33"/>
      <c r="C631" s="34"/>
      <c r="D631" s="185" t="s">
        <v>150</v>
      </c>
      <c r="E631" s="34"/>
      <c r="F631" s="186" t="s">
        <v>860</v>
      </c>
      <c r="G631" s="34"/>
      <c r="H631" s="34"/>
      <c r="I631" s="102"/>
      <c r="J631" s="34"/>
      <c r="K631" s="34"/>
      <c r="L631" s="37"/>
      <c r="M631" s="187"/>
      <c r="N631" s="59"/>
      <c r="O631" s="59"/>
      <c r="P631" s="59"/>
      <c r="Q631" s="59"/>
      <c r="R631" s="59"/>
      <c r="S631" s="59"/>
      <c r="T631" s="60"/>
      <c r="AT631" s="16" t="s">
        <v>150</v>
      </c>
      <c r="AU631" s="16" t="s">
        <v>84</v>
      </c>
    </row>
    <row r="632" spans="2:65" s="11" customFormat="1" ht="11.25">
      <c r="B632" s="188"/>
      <c r="C632" s="189"/>
      <c r="D632" s="185" t="s">
        <v>152</v>
      </c>
      <c r="E632" s="190" t="s">
        <v>28</v>
      </c>
      <c r="F632" s="191" t="s">
        <v>862</v>
      </c>
      <c r="G632" s="189"/>
      <c r="H632" s="190" t="s">
        <v>28</v>
      </c>
      <c r="I632" s="192"/>
      <c r="J632" s="189"/>
      <c r="K632" s="189"/>
      <c r="L632" s="193"/>
      <c r="M632" s="194"/>
      <c r="N632" s="195"/>
      <c r="O632" s="195"/>
      <c r="P632" s="195"/>
      <c r="Q632" s="195"/>
      <c r="R632" s="195"/>
      <c r="S632" s="195"/>
      <c r="T632" s="196"/>
      <c r="AT632" s="197" t="s">
        <v>152</v>
      </c>
      <c r="AU632" s="197" t="s">
        <v>84</v>
      </c>
      <c r="AV632" s="11" t="s">
        <v>82</v>
      </c>
      <c r="AW632" s="11" t="s">
        <v>35</v>
      </c>
      <c r="AX632" s="11" t="s">
        <v>74</v>
      </c>
      <c r="AY632" s="197" t="s">
        <v>140</v>
      </c>
    </row>
    <row r="633" spans="2:65" s="11" customFormat="1" ht="11.25">
      <c r="B633" s="188"/>
      <c r="C633" s="189"/>
      <c r="D633" s="185" t="s">
        <v>152</v>
      </c>
      <c r="E633" s="190" t="s">
        <v>28</v>
      </c>
      <c r="F633" s="191" t="s">
        <v>863</v>
      </c>
      <c r="G633" s="189"/>
      <c r="H633" s="190" t="s">
        <v>28</v>
      </c>
      <c r="I633" s="192"/>
      <c r="J633" s="189"/>
      <c r="K633" s="189"/>
      <c r="L633" s="193"/>
      <c r="M633" s="194"/>
      <c r="N633" s="195"/>
      <c r="O633" s="195"/>
      <c r="P633" s="195"/>
      <c r="Q633" s="195"/>
      <c r="R633" s="195"/>
      <c r="S633" s="195"/>
      <c r="T633" s="196"/>
      <c r="AT633" s="197" t="s">
        <v>152</v>
      </c>
      <c r="AU633" s="197" t="s">
        <v>84</v>
      </c>
      <c r="AV633" s="11" t="s">
        <v>82</v>
      </c>
      <c r="AW633" s="11" t="s">
        <v>35</v>
      </c>
      <c r="AX633" s="11" t="s">
        <v>74</v>
      </c>
      <c r="AY633" s="197" t="s">
        <v>140</v>
      </c>
    </row>
    <row r="634" spans="2:65" s="12" customFormat="1" ht="11.25">
      <c r="B634" s="198"/>
      <c r="C634" s="199"/>
      <c r="D634" s="185" t="s">
        <v>152</v>
      </c>
      <c r="E634" s="200" t="s">
        <v>28</v>
      </c>
      <c r="F634" s="201" t="s">
        <v>82</v>
      </c>
      <c r="G634" s="199"/>
      <c r="H634" s="202">
        <v>1</v>
      </c>
      <c r="I634" s="203"/>
      <c r="J634" s="199"/>
      <c r="K634" s="199"/>
      <c r="L634" s="204"/>
      <c r="M634" s="205"/>
      <c r="N634" s="206"/>
      <c r="O634" s="206"/>
      <c r="P634" s="206"/>
      <c r="Q634" s="206"/>
      <c r="R634" s="206"/>
      <c r="S634" s="206"/>
      <c r="T634" s="207"/>
      <c r="AT634" s="208" t="s">
        <v>152</v>
      </c>
      <c r="AU634" s="208" t="s">
        <v>84</v>
      </c>
      <c r="AV634" s="12" t="s">
        <v>84</v>
      </c>
      <c r="AW634" s="12" t="s">
        <v>35</v>
      </c>
      <c r="AX634" s="12" t="s">
        <v>82</v>
      </c>
      <c r="AY634" s="208" t="s">
        <v>140</v>
      </c>
    </row>
    <row r="635" spans="2:65" s="1" customFormat="1" ht="16.5" customHeight="1">
      <c r="B635" s="33"/>
      <c r="C635" s="173" t="s">
        <v>864</v>
      </c>
      <c r="D635" s="173" t="s">
        <v>143</v>
      </c>
      <c r="E635" s="174" t="s">
        <v>865</v>
      </c>
      <c r="F635" s="175" t="s">
        <v>866</v>
      </c>
      <c r="G635" s="176" t="s">
        <v>314</v>
      </c>
      <c r="H635" s="177">
        <v>2</v>
      </c>
      <c r="I635" s="178"/>
      <c r="J635" s="179">
        <f>ROUND(I635*H635,2)</f>
        <v>0</v>
      </c>
      <c r="K635" s="175" t="s">
        <v>147</v>
      </c>
      <c r="L635" s="37"/>
      <c r="M635" s="180" t="s">
        <v>28</v>
      </c>
      <c r="N635" s="181" t="s">
        <v>45</v>
      </c>
      <c r="O635" s="59"/>
      <c r="P635" s="182">
        <f>O635*H635</f>
        <v>0</v>
      </c>
      <c r="Q635" s="182">
        <v>0</v>
      </c>
      <c r="R635" s="182">
        <f>Q635*H635</f>
        <v>0</v>
      </c>
      <c r="S635" s="182">
        <v>0</v>
      </c>
      <c r="T635" s="183">
        <f>S635*H635</f>
        <v>0</v>
      </c>
      <c r="AR635" s="16" t="s">
        <v>281</v>
      </c>
      <c r="AT635" s="16" t="s">
        <v>143</v>
      </c>
      <c r="AU635" s="16" t="s">
        <v>84</v>
      </c>
      <c r="AY635" s="16" t="s">
        <v>140</v>
      </c>
      <c r="BE635" s="184">
        <f>IF(N635="základní",J635,0)</f>
        <v>0</v>
      </c>
      <c r="BF635" s="184">
        <f>IF(N635="snížená",J635,0)</f>
        <v>0</v>
      </c>
      <c r="BG635" s="184">
        <f>IF(N635="zákl. přenesená",J635,0)</f>
        <v>0</v>
      </c>
      <c r="BH635" s="184">
        <f>IF(N635="sníž. přenesená",J635,0)</f>
        <v>0</v>
      </c>
      <c r="BI635" s="184">
        <f>IF(N635="nulová",J635,0)</f>
        <v>0</v>
      </c>
      <c r="BJ635" s="16" t="s">
        <v>82</v>
      </c>
      <c r="BK635" s="184">
        <f>ROUND(I635*H635,2)</f>
        <v>0</v>
      </c>
      <c r="BL635" s="16" t="s">
        <v>281</v>
      </c>
      <c r="BM635" s="16" t="s">
        <v>867</v>
      </c>
    </row>
    <row r="636" spans="2:65" s="1" customFormat="1" ht="11.25">
      <c r="B636" s="33"/>
      <c r="C636" s="34"/>
      <c r="D636" s="185" t="s">
        <v>150</v>
      </c>
      <c r="E636" s="34"/>
      <c r="F636" s="186" t="s">
        <v>868</v>
      </c>
      <c r="G636" s="34"/>
      <c r="H636" s="34"/>
      <c r="I636" s="102"/>
      <c r="J636" s="34"/>
      <c r="K636" s="34"/>
      <c r="L636" s="37"/>
      <c r="M636" s="187"/>
      <c r="N636" s="59"/>
      <c r="O636" s="59"/>
      <c r="P636" s="59"/>
      <c r="Q636" s="59"/>
      <c r="R636" s="59"/>
      <c r="S636" s="59"/>
      <c r="T636" s="60"/>
      <c r="AT636" s="16" t="s">
        <v>150</v>
      </c>
      <c r="AU636" s="16" t="s">
        <v>84</v>
      </c>
    </row>
    <row r="637" spans="2:65" s="11" customFormat="1" ht="11.25">
      <c r="B637" s="188"/>
      <c r="C637" s="189"/>
      <c r="D637" s="185" t="s">
        <v>152</v>
      </c>
      <c r="E637" s="190" t="s">
        <v>28</v>
      </c>
      <c r="F637" s="191" t="s">
        <v>869</v>
      </c>
      <c r="G637" s="189"/>
      <c r="H637" s="190" t="s">
        <v>28</v>
      </c>
      <c r="I637" s="192"/>
      <c r="J637" s="189"/>
      <c r="K637" s="189"/>
      <c r="L637" s="193"/>
      <c r="M637" s="194"/>
      <c r="N637" s="195"/>
      <c r="O637" s="195"/>
      <c r="P637" s="195"/>
      <c r="Q637" s="195"/>
      <c r="R637" s="195"/>
      <c r="S637" s="195"/>
      <c r="T637" s="196"/>
      <c r="AT637" s="197" t="s">
        <v>152</v>
      </c>
      <c r="AU637" s="197" t="s">
        <v>84</v>
      </c>
      <c r="AV637" s="11" t="s">
        <v>82</v>
      </c>
      <c r="AW637" s="11" t="s">
        <v>35</v>
      </c>
      <c r="AX637" s="11" t="s">
        <v>74</v>
      </c>
      <c r="AY637" s="197" t="s">
        <v>140</v>
      </c>
    </row>
    <row r="638" spans="2:65" s="12" customFormat="1" ht="11.25">
      <c r="B638" s="198"/>
      <c r="C638" s="199"/>
      <c r="D638" s="185" t="s">
        <v>152</v>
      </c>
      <c r="E638" s="200" t="s">
        <v>28</v>
      </c>
      <c r="F638" s="201" t="s">
        <v>82</v>
      </c>
      <c r="G638" s="199"/>
      <c r="H638" s="202">
        <v>1</v>
      </c>
      <c r="I638" s="203"/>
      <c r="J638" s="199"/>
      <c r="K638" s="199"/>
      <c r="L638" s="204"/>
      <c r="M638" s="205"/>
      <c r="N638" s="206"/>
      <c r="O638" s="206"/>
      <c r="P638" s="206"/>
      <c r="Q638" s="206"/>
      <c r="R638" s="206"/>
      <c r="S638" s="206"/>
      <c r="T638" s="207"/>
      <c r="AT638" s="208" t="s">
        <v>152</v>
      </c>
      <c r="AU638" s="208" t="s">
        <v>84</v>
      </c>
      <c r="AV638" s="12" t="s">
        <v>84</v>
      </c>
      <c r="AW638" s="12" t="s">
        <v>35</v>
      </c>
      <c r="AX638" s="12" t="s">
        <v>74</v>
      </c>
      <c r="AY638" s="208" t="s">
        <v>140</v>
      </c>
    </row>
    <row r="639" spans="2:65" s="11" customFormat="1" ht="11.25">
      <c r="B639" s="188"/>
      <c r="C639" s="189"/>
      <c r="D639" s="185" t="s">
        <v>152</v>
      </c>
      <c r="E639" s="190" t="s">
        <v>28</v>
      </c>
      <c r="F639" s="191" t="s">
        <v>870</v>
      </c>
      <c r="G639" s="189"/>
      <c r="H639" s="190" t="s">
        <v>28</v>
      </c>
      <c r="I639" s="192"/>
      <c r="J639" s="189"/>
      <c r="K639" s="189"/>
      <c r="L639" s="193"/>
      <c r="M639" s="194"/>
      <c r="N639" s="195"/>
      <c r="O639" s="195"/>
      <c r="P639" s="195"/>
      <c r="Q639" s="195"/>
      <c r="R639" s="195"/>
      <c r="S639" s="195"/>
      <c r="T639" s="196"/>
      <c r="AT639" s="197" t="s">
        <v>152</v>
      </c>
      <c r="AU639" s="197" t="s">
        <v>84</v>
      </c>
      <c r="AV639" s="11" t="s">
        <v>82</v>
      </c>
      <c r="AW639" s="11" t="s">
        <v>35</v>
      </c>
      <c r="AX639" s="11" t="s">
        <v>74</v>
      </c>
      <c r="AY639" s="197" t="s">
        <v>140</v>
      </c>
    </row>
    <row r="640" spans="2:65" s="12" customFormat="1" ht="11.25">
      <c r="B640" s="198"/>
      <c r="C640" s="199"/>
      <c r="D640" s="185" t="s">
        <v>152</v>
      </c>
      <c r="E640" s="200" t="s">
        <v>28</v>
      </c>
      <c r="F640" s="201" t="s">
        <v>82</v>
      </c>
      <c r="G640" s="199"/>
      <c r="H640" s="202">
        <v>1</v>
      </c>
      <c r="I640" s="203"/>
      <c r="J640" s="199"/>
      <c r="K640" s="199"/>
      <c r="L640" s="204"/>
      <c r="M640" s="205"/>
      <c r="N640" s="206"/>
      <c r="O640" s="206"/>
      <c r="P640" s="206"/>
      <c r="Q640" s="206"/>
      <c r="R640" s="206"/>
      <c r="S640" s="206"/>
      <c r="T640" s="207"/>
      <c r="AT640" s="208" t="s">
        <v>152</v>
      </c>
      <c r="AU640" s="208" t="s">
        <v>84</v>
      </c>
      <c r="AV640" s="12" t="s">
        <v>84</v>
      </c>
      <c r="AW640" s="12" t="s">
        <v>35</v>
      </c>
      <c r="AX640" s="12" t="s">
        <v>74</v>
      </c>
      <c r="AY640" s="208" t="s">
        <v>140</v>
      </c>
    </row>
    <row r="641" spans="2:65" s="13" customFormat="1" ht="11.25">
      <c r="B641" s="209"/>
      <c r="C641" s="210"/>
      <c r="D641" s="185" t="s">
        <v>152</v>
      </c>
      <c r="E641" s="211" t="s">
        <v>28</v>
      </c>
      <c r="F641" s="212" t="s">
        <v>171</v>
      </c>
      <c r="G641" s="210"/>
      <c r="H641" s="213">
        <v>2</v>
      </c>
      <c r="I641" s="214"/>
      <c r="J641" s="210"/>
      <c r="K641" s="210"/>
      <c r="L641" s="215"/>
      <c r="M641" s="216"/>
      <c r="N641" s="217"/>
      <c r="O641" s="217"/>
      <c r="P641" s="217"/>
      <c r="Q641" s="217"/>
      <c r="R641" s="217"/>
      <c r="S641" s="217"/>
      <c r="T641" s="218"/>
      <c r="AT641" s="219" t="s">
        <v>152</v>
      </c>
      <c r="AU641" s="219" t="s">
        <v>84</v>
      </c>
      <c r="AV641" s="13" t="s">
        <v>148</v>
      </c>
      <c r="AW641" s="13" t="s">
        <v>35</v>
      </c>
      <c r="AX641" s="13" t="s">
        <v>82</v>
      </c>
      <c r="AY641" s="219" t="s">
        <v>140</v>
      </c>
    </row>
    <row r="642" spans="2:65" s="1" customFormat="1" ht="22.5" customHeight="1">
      <c r="B642" s="33"/>
      <c r="C642" s="231" t="s">
        <v>871</v>
      </c>
      <c r="D642" s="231" t="s">
        <v>329</v>
      </c>
      <c r="E642" s="232" t="s">
        <v>872</v>
      </c>
      <c r="F642" s="233" t="s">
        <v>873</v>
      </c>
      <c r="G642" s="234" t="s">
        <v>314</v>
      </c>
      <c r="H642" s="235">
        <v>1</v>
      </c>
      <c r="I642" s="236"/>
      <c r="J642" s="237">
        <f>ROUND(I642*H642,2)</f>
        <v>0</v>
      </c>
      <c r="K642" s="233" t="s">
        <v>28</v>
      </c>
      <c r="L642" s="238"/>
      <c r="M642" s="239" t="s">
        <v>28</v>
      </c>
      <c r="N642" s="240" t="s">
        <v>45</v>
      </c>
      <c r="O642" s="59"/>
      <c r="P642" s="182">
        <f>O642*H642</f>
        <v>0</v>
      </c>
      <c r="Q642" s="182">
        <v>3.1E-2</v>
      </c>
      <c r="R642" s="182">
        <f>Q642*H642</f>
        <v>3.1E-2</v>
      </c>
      <c r="S642" s="182">
        <v>0</v>
      </c>
      <c r="T642" s="183">
        <f>S642*H642</f>
        <v>0</v>
      </c>
      <c r="AR642" s="16" t="s">
        <v>390</v>
      </c>
      <c r="AT642" s="16" t="s">
        <v>329</v>
      </c>
      <c r="AU642" s="16" t="s">
        <v>84</v>
      </c>
      <c r="AY642" s="16" t="s">
        <v>140</v>
      </c>
      <c r="BE642" s="184">
        <f>IF(N642="základní",J642,0)</f>
        <v>0</v>
      </c>
      <c r="BF642" s="184">
        <f>IF(N642="snížená",J642,0)</f>
        <v>0</v>
      </c>
      <c r="BG642" s="184">
        <f>IF(N642="zákl. přenesená",J642,0)</f>
        <v>0</v>
      </c>
      <c r="BH642" s="184">
        <f>IF(N642="sníž. přenesená",J642,0)</f>
        <v>0</v>
      </c>
      <c r="BI642" s="184">
        <f>IF(N642="nulová",J642,0)</f>
        <v>0</v>
      </c>
      <c r="BJ642" s="16" t="s">
        <v>82</v>
      </c>
      <c r="BK642" s="184">
        <f>ROUND(I642*H642,2)</f>
        <v>0</v>
      </c>
      <c r="BL642" s="16" t="s">
        <v>281</v>
      </c>
      <c r="BM642" s="16" t="s">
        <v>874</v>
      </c>
    </row>
    <row r="643" spans="2:65" s="1" customFormat="1" ht="19.5">
      <c r="B643" s="33"/>
      <c r="C643" s="34"/>
      <c r="D643" s="185" t="s">
        <v>150</v>
      </c>
      <c r="E643" s="34"/>
      <c r="F643" s="186" t="s">
        <v>873</v>
      </c>
      <c r="G643" s="34"/>
      <c r="H643" s="34"/>
      <c r="I643" s="102"/>
      <c r="J643" s="34"/>
      <c r="K643" s="34"/>
      <c r="L643" s="37"/>
      <c r="M643" s="187"/>
      <c r="N643" s="59"/>
      <c r="O643" s="59"/>
      <c r="P643" s="59"/>
      <c r="Q643" s="59"/>
      <c r="R643" s="59"/>
      <c r="S643" s="59"/>
      <c r="T643" s="60"/>
      <c r="AT643" s="16" t="s">
        <v>150</v>
      </c>
      <c r="AU643" s="16" t="s">
        <v>84</v>
      </c>
    </row>
    <row r="644" spans="2:65" s="11" customFormat="1" ht="11.25">
      <c r="B644" s="188"/>
      <c r="C644" s="189"/>
      <c r="D644" s="185" t="s">
        <v>152</v>
      </c>
      <c r="E644" s="190" t="s">
        <v>28</v>
      </c>
      <c r="F644" s="191" t="s">
        <v>875</v>
      </c>
      <c r="G644" s="189"/>
      <c r="H644" s="190" t="s">
        <v>28</v>
      </c>
      <c r="I644" s="192"/>
      <c r="J644" s="189"/>
      <c r="K644" s="189"/>
      <c r="L644" s="193"/>
      <c r="M644" s="194"/>
      <c r="N644" s="195"/>
      <c r="O644" s="195"/>
      <c r="P644" s="195"/>
      <c r="Q644" s="195"/>
      <c r="R644" s="195"/>
      <c r="S644" s="195"/>
      <c r="T644" s="196"/>
      <c r="AT644" s="197" t="s">
        <v>152</v>
      </c>
      <c r="AU644" s="197" t="s">
        <v>84</v>
      </c>
      <c r="AV644" s="11" t="s">
        <v>82</v>
      </c>
      <c r="AW644" s="11" t="s">
        <v>35</v>
      </c>
      <c r="AX644" s="11" t="s">
        <v>74</v>
      </c>
      <c r="AY644" s="197" t="s">
        <v>140</v>
      </c>
    </row>
    <row r="645" spans="2:65" s="11" customFormat="1" ht="11.25">
      <c r="B645" s="188"/>
      <c r="C645" s="189"/>
      <c r="D645" s="185" t="s">
        <v>152</v>
      </c>
      <c r="E645" s="190" t="s">
        <v>28</v>
      </c>
      <c r="F645" s="191" t="s">
        <v>876</v>
      </c>
      <c r="G645" s="189"/>
      <c r="H645" s="190" t="s">
        <v>28</v>
      </c>
      <c r="I645" s="192"/>
      <c r="J645" s="189"/>
      <c r="K645" s="189"/>
      <c r="L645" s="193"/>
      <c r="M645" s="194"/>
      <c r="N645" s="195"/>
      <c r="O645" s="195"/>
      <c r="P645" s="195"/>
      <c r="Q645" s="195"/>
      <c r="R645" s="195"/>
      <c r="S645" s="195"/>
      <c r="T645" s="196"/>
      <c r="AT645" s="197" t="s">
        <v>152</v>
      </c>
      <c r="AU645" s="197" t="s">
        <v>84</v>
      </c>
      <c r="AV645" s="11" t="s">
        <v>82</v>
      </c>
      <c r="AW645" s="11" t="s">
        <v>35</v>
      </c>
      <c r="AX645" s="11" t="s">
        <v>74</v>
      </c>
      <c r="AY645" s="197" t="s">
        <v>140</v>
      </c>
    </row>
    <row r="646" spans="2:65" s="12" customFormat="1" ht="11.25">
      <c r="B646" s="198"/>
      <c r="C646" s="199"/>
      <c r="D646" s="185" t="s">
        <v>152</v>
      </c>
      <c r="E646" s="200" t="s">
        <v>28</v>
      </c>
      <c r="F646" s="201" t="s">
        <v>82</v>
      </c>
      <c r="G646" s="199"/>
      <c r="H646" s="202">
        <v>1</v>
      </c>
      <c r="I646" s="203"/>
      <c r="J646" s="199"/>
      <c r="K646" s="199"/>
      <c r="L646" s="204"/>
      <c r="M646" s="205"/>
      <c r="N646" s="206"/>
      <c r="O646" s="206"/>
      <c r="P646" s="206"/>
      <c r="Q646" s="206"/>
      <c r="R646" s="206"/>
      <c r="S646" s="206"/>
      <c r="T646" s="207"/>
      <c r="AT646" s="208" t="s">
        <v>152</v>
      </c>
      <c r="AU646" s="208" t="s">
        <v>84</v>
      </c>
      <c r="AV646" s="12" t="s">
        <v>84</v>
      </c>
      <c r="AW646" s="12" t="s">
        <v>35</v>
      </c>
      <c r="AX646" s="12" t="s">
        <v>82</v>
      </c>
      <c r="AY646" s="208" t="s">
        <v>140</v>
      </c>
    </row>
    <row r="647" spans="2:65" s="11" customFormat="1" ht="11.25">
      <c r="B647" s="188"/>
      <c r="C647" s="189"/>
      <c r="D647" s="185" t="s">
        <v>152</v>
      </c>
      <c r="E647" s="190" t="s">
        <v>28</v>
      </c>
      <c r="F647" s="191" t="s">
        <v>320</v>
      </c>
      <c r="G647" s="189"/>
      <c r="H647" s="190" t="s">
        <v>28</v>
      </c>
      <c r="I647" s="192"/>
      <c r="J647" s="189"/>
      <c r="K647" s="189"/>
      <c r="L647" s="193"/>
      <c r="M647" s="194"/>
      <c r="N647" s="195"/>
      <c r="O647" s="195"/>
      <c r="P647" s="195"/>
      <c r="Q647" s="195"/>
      <c r="R647" s="195"/>
      <c r="S647" s="195"/>
      <c r="T647" s="196"/>
      <c r="AT647" s="197" t="s">
        <v>152</v>
      </c>
      <c r="AU647" s="197" t="s">
        <v>84</v>
      </c>
      <c r="AV647" s="11" t="s">
        <v>82</v>
      </c>
      <c r="AW647" s="11" t="s">
        <v>35</v>
      </c>
      <c r="AX647" s="11" t="s">
        <v>74</v>
      </c>
      <c r="AY647" s="197" t="s">
        <v>140</v>
      </c>
    </row>
    <row r="648" spans="2:65" s="11" customFormat="1" ht="11.25">
      <c r="B648" s="188"/>
      <c r="C648" s="189"/>
      <c r="D648" s="185" t="s">
        <v>152</v>
      </c>
      <c r="E648" s="190" t="s">
        <v>28</v>
      </c>
      <c r="F648" s="191" t="s">
        <v>877</v>
      </c>
      <c r="G648" s="189"/>
      <c r="H648" s="190" t="s">
        <v>28</v>
      </c>
      <c r="I648" s="192"/>
      <c r="J648" s="189"/>
      <c r="K648" s="189"/>
      <c r="L648" s="193"/>
      <c r="M648" s="194"/>
      <c r="N648" s="195"/>
      <c r="O648" s="195"/>
      <c r="P648" s="195"/>
      <c r="Q648" s="195"/>
      <c r="R648" s="195"/>
      <c r="S648" s="195"/>
      <c r="T648" s="196"/>
      <c r="AT648" s="197" t="s">
        <v>152</v>
      </c>
      <c r="AU648" s="197" t="s">
        <v>84</v>
      </c>
      <c r="AV648" s="11" t="s">
        <v>82</v>
      </c>
      <c r="AW648" s="11" t="s">
        <v>35</v>
      </c>
      <c r="AX648" s="11" t="s">
        <v>74</v>
      </c>
      <c r="AY648" s="197" t="s">
        <v>140</v>
      </c>
    </row>
    <row r="649" spans="2:65" s="11" customFormat="1" ht="11.25">
      <c r="B649" s="188"/>
      <c r="C649" s="189"/>
      <c r="D649" s="185" t="s">
        <v>152</v>
      </c>
      <c r="E649" s="190" t="s">
        <v>28</v>
      </c>
      <c r="F649" s="191" t="s">
        <v>878</v>
      </c>
      <c r="G649" s="189"/>
      <c r="H649" s="190" t="s">
        <v>28</v>
      </c>
      <c r="I649" s="192"/>
      <c r="J649" s="189"/>
      <c r="K649" s="189"/>
      <c r="L649" s="193"/>
      <c r="M649" s="194"/>
      <c r="N649" s="195"/>
      <c r="O649" s="195"/>
      <c r="P649" s="195"/>
      <c r="Q649" s="195"/>
      <c r="R649" s="195"/>
      <c r="S649" s="195"/>
      <c r="T649" s="196"/>
      <c r="AT649" s="197" t="s">
        <v>152</v>
      </c>
      <c r="AU649" s="197" t="s">
        <v>84</v>
      </c>
      <c r="AV649" s="11" t="s">
        <v>82</v>
      </c>
      <c r="AW649" s="11" t="s">
        <v>35</v>
      </c>
      <c r="AX649" s="11" t="s">
        <v>74</v>
      </c>
      <c r="AY649" s="197" t="s">
        <v>140</v>
      </c>
    </row>
    <row r="650" spans="2:65" s="1" customFormat="1" ht="22.5" customHeight="1">
      <c r="B650" s="33"/>
      <c r="C650" s="231" t="s">
        <v>879</v>
      </c>
      <c r="D650" s="231" t="s">
        <v>329</v>
      </c>
      <c r="E650" s="232" t="s">
        <v>880</v>
      </c>
      <c r="F650" s="233" t="s">
        <v>881</v>
      </c>
      <c r="G650" s="234" t="s">
        <v>314</v>
      </c>
      <c r="H650" s="235">
        <v>1</v>
      </c>
      <c r="I650" s="236"/>
      <c r="J650" s="237">
        <f>ROUND(I650*H650,2)</f>
        <v>0</v>
      </c>
      <c r="K650" s="233" t="s">
        <v>28</v>
      </c>
      <c r="L650" s="238"/>
      <c r="M650" s="239" t="s">
        <v>28</v>
      </c>
      <c r="N650" s="240" t="s">
        <v>45</v>
      </c>
      <c r="O650" s="59"/>
      <c r="P650" s="182">
        <f>O650*H650</f>
        <v>0</v>
      </c>
      <c r="Q650" s="182">
        <v>2.9000000000000001E-2</v>
      </c>
      <c r="R650" s="182">
        <f>Q650*H650</f>
        <v>2.9000000000000001E-2</v>
      </c>
      <c r="S650" s="182">
        <v>0</v>
      </c>
      <c r="T650" s="183">
        <f>S650*H650</f>
        <v>0</v>
      </c>
      <c r="AR650" s="16" t="s">
        <v>390</v>
      </c>
      <c r="AT650" s="16" t="s">
        <v>329</v>
      </c>
      <c r="AU650" s="16" t="s">
        <v>84</v>
      </c>
      <c r="AY650" s="16" t="s">
        <v>140</v>
      </c>
      <c r="BE650" s="184">
        <f>IF(N650="základní",J650,0)</f>
        <v>0</v>
      </c>
      <c r="BF650" s="184">
        <f>IF(N650="snížená",J650,0)</f>
        <v>0</v>
      </c>
      <c r="BG650" s="184">
        <f>IF(N650="zákl. přenesená",J650,0)</f>
        <v>0</v>
      </c>
      <c r="BH650" s="184">
        <f>IF(N650="sníž. přenesená",J650,0)</f>
        <v>0</v>
      </c>
      <c r="BI650" s="184">
        <f>IF(N650="nulová",J650,0)</f>
        <v>0</v>
      </c>
      <c r="BJ650" s="16" t="s">
        <v>82</v>
      </c>
      <c r="BK650" s="184">
        <f>ROUND(I650*H650,2)</f>
        <v>0</v>
      </c>
      <c r="BL650" s="16" t="s">
        <v>281</v>
      </c>
      <c r="BM650" s="16" t="s">
        <v>882</v>
      </c>
    </row>
    <row r="651" spans="2:65" s="1" customFormat="1" ht="19.5">
      <c r="B651" s="33"/>
      <c r="C651" s="34"/>
      <c r="D651" s="185" t="s">
        <v>150</v>
      </c>
      <c r="E651" s="34"/>
      <c r="F651" s="186" t="s">
        <v>881</v>
      </c>
      <c r="G651" s="34"/>
      <c r="H651" s="34"/>
      <c r="I651" s="102"/>
      <c r="J651" s="34"/>
      <c r="K651" s="34"/>
      <c r="L651" s="37"/>
      <c r="M651" s="187"/>
      <c r="N651" s="59"/>
      <c r="O651" s="59"/>
      <c r="P651" s="59"/>
      <c r="Q651" s="59"/>
      <c r="R651" s="59"/>
      <c r="S651" s="59"/>
      <c r="T651" s="60"/>
      <c r="AT651" s="16" t="s">
        <v>150</v>
      </c>
      <c r="AU651" s="16" t="s">
        <v>84</v>
      </c>
    </row>
    <row r="652" spans="2:65" s="11" customFormat="1" ht="11.25">
      <c r="B652" s="188"/>
      <c r="C652" s="189"/>
      <c r="D652" s="185" t="s">
        <v>152</v>
      </c>
      <c r="E652" s="190" t="s">
        <v>28</v>
      </c>
      <c r="F652" s="191" t="s">
        <v>875</v>
      </c>
      <c r="G652" s="189"/>
      <c r="H652" s="190" t="s">
        <v>28</v>
      </c>
      <c r="I652" s="192"/>
      <c r="J652" s="189"/>
      <c r="K652" s="189"/>
      <c r="L652" s="193"/>
      <c r="M652" s="194"/>
      <c r="N652" s="195"/>
      <c r="O652" s="195"/>
      <c r="P652" s="195"/>
      <c r="Q652" s="195"/>
      <c r="R652" s="195"/>
      <c r="S652" s="195"/>
      <c r="T652" s="196"/>
      <c r="AT652" s="197" t="s">
        <v>152</v>
      </c>
      <c r="AU652" s="197" t="s">
        <v>84</v>
      </c>
      <c r="AV652" s="11" t="s">
        <v>82</v>
      </c>
      <c r="AW652" s="11" t="s">
        <v>35</v>
      </c>
      <c r="AX652" s="11" t="s">
        <v>74</v>
      </c>
      <c r="AY652" s="197" t="s">
        <v>140</v>
      </c>
    </row>
    <row r="653" spans="2:65" s="11" customFormat="1" ht="11.25">
      <c r="B653" s="188"/>
      <c r="C653" s="189"/>
      <c r="D653" s="185" t="s">
        <v>152</v>
      </c>
      <c r="E653" s="190" t="s">
        <v>28</v>
      </c>
      <c r="F653" s="191" t="s">
        <v>883</v>
      </c>
      <c r="G653" s="189"/>
      <c r="H653" s="190" t="s">
        <v>28</v>
      </c>
      <c r="I653" s="192"/>
      <c r="J653" s="189"/>
      <c r="K653" s="189"/>
      <c r="L653" s="193"/>
      <c r="M653" s="194"/>
      <c r="N653" s="195"/>
      <c r="O653" s="195"/>
      <c r="P653" s="195"/>
      <c r="Q653" s="195"/>
      <c r="R653" s="195"/>
      <c r="S653" s="195"/>
      <c r="T653" s="196"/>
      <c r="AT653" s="197" t="s">
        <v>152</v>
      </c>
      <c r="AU653" s="197" t="s">
        <v>84</v>
      </c>
      <c r="AV653" s="11" t="s">
        <v>82</v>
      </c>
      <c r="AW653" s="11" t="s">
        <v>35</v>
      </c>
      <c r="AX653" s="11" t="s">
        <v>74</v>
      </c>
      <c r="AY653" s="197" t="s">
        <v>140</v>
      </c>
    </row>
    <row r="654" spans="2:65" s="12" customFormat="1" ht="11.25">
      <c r="B654" s="198"/>
      <c r="C654" s="199"/>
      <c r="D654" s="185" t="s">
        <v>152</v>
      </c>
      <c r="E654" s="200" t="s">
        <v>28</v>
      </c>
      <c r="F654" s="201" t="s">
        <v>82</v>
      </c>
      <c r="G654" s="199"/>
      <c r="H654" s="202">
        <v>1</v>
      </c>
      <c r="I654" s="203"/>
      <c r="J654" s="199"/>
      <c r="K654" s="199"/>
      <c r="L654" s="204"/>
      <c r="M654" s="205"/>
      <c r="N654" s="206"/>
      <c r="O654" s="206"/>
      <c r="P654" s="206"/>
      <c r="Q654" s="206"/>
      <c r="R654" s="206"/>
      <c r="S654" s="206"/>
      <c r="T654" s="207"/>
      <c r="AT654" s="208" t="s">
        <v>152</v>
      </c>
      <c r="AU654" s="208" t="s">
        <v>84</v>
      </c>
      <c r="AV654" s="12" t="s">
        <v>84</v>
      </c>
      <c r="AW654" s="12" t="s">
        <v>35</v>
      </c>
      <c r="AX654" s="12" t="s">
        <v>82</v>
      </c>
      <c r="AY654" s="208" t="s">
        <v>140</v>
      </c>
    </row>
    <row r="655" spans="2:65" s="11" customFormat="1" ht="11.25">
      <c r="B655" s="188"/>
      <c r="C655" s="189"/>
      <c r="D655" s="185" t="s">
        <v>152</v>
      </c>
      <c r="E655" s="190" t="s">
        <v>28</v>
      </c>
      <c r="F655" s="191" t="s">
        <v>320</v>
      </c>
      <c r="G655" s="189"/>
      <c r="H655" s="190" t="s">
        <v>28</v>
      </c>
      <c r="I655" s="192"/>
      <c r="J655" s="189"/>
      <c r="K655" s="189"/>
      <c r="L655" s="193"/>
      <c r="M655" s="194"/>
      <c r="N655" s="195"/>
      <c r="O655" s="195"/>
      <c r="P655" s="195"/>
      <c r="Q655" s="195"/>
      <c r="R655" s="195"/>
      <c r="S655" s="195"/>
      <c r="T655" s="196"/>
      <c r="AT655" s="197" t="s">
        <v>152</v>
      </c>
      <c r="AU655" s="197" t="s">
        <v>84</v>
      </c>
      <c r="AV655" s="11" t="s">
        <v>82</v>
      </c>
      <c r="AW655" s="11" t="s">
        <v>35</v>
      </c>
      <c r="AX655" s="11" t="s">
        <v>74</v>
      </c>
      <c r="AY655" s="197" t="s">
        <v>140</v>
      </c>
    </row>
    <row r="656" spans="2:65" s="11" customFormat="1" ht="11.25">
      <c r="B656" s="188"/>
      <c r="C656" s="189"/>
      <c r="D656" s="185" t="s">
        <v>152</v>
      </c>
      <c r="E656" s="190" t="s">
        <v>28</v>
      </c>
      <c r="F656" s="191" t="s">
        <v>877</v>
      </c>
      <c r="G656" s="189"/>
      <c r="H656" s="190" t="s">
        <v>28</v>
      </c>
      <c r="I656" s="192"/>
      <c r="J656" s="189"/>
      <c r="K656" s="189"/>
      <c r="L656" s="193"/>
      <c r="M656" s="194"/>
      <c r="N656" s="195"/>
      <c r="O656" s="195"/>
      <c r="P656" s="195"/>
      <c r="Q656" s="195"/>
      <c r="R656" s="195"/>
      <c r="S656" s="195"/>
      <c r="T656" s="196"/>
      <c r="AT656" s="197" t="s">
        <v>152</v>
      </c>
      <c r="AU656" s="197" t="s">
        <v>84</v>
      </c>
      <c r="AV656" s="11" t="s">
        <v>82</v>
      </c>
      <c r="AW656" s="11" t="s">
        <v>35</v>
      </c>
      <c r="AX656" s="11" t="s">
        <v>74</v>
      </c>
      <c r="AY656" s="197" t="s">
        <v>140</v>
      </c>
    </row>
    <row r="657" spans="2:65" s="11" customFormat="1" ht="11.25">
      <c r="B657" s="188"/>
      <c r="C657" s="189"/>
      <c r="D657" s="185" t="s">
        <v>152</v>
      </c>
      <c r="E657" s="190" t="s">
        <v>28</v>
      </c>
      <c r="F657" s="191" t="s">
        <v>878</v>
      </c>
      <c r="G657" s="189"/>
      <c r="H657" s="190" t="s">
        <v>28</v>
      </c>
      <c r="I657" s="192"/>
      <c r="J657" s="189"/>
      <c r="K657" s="189"/>
      <c r="L657" s="193"/>
      <c r="M657" s="194"/>
      <c r="N657" s="195"/>
      <c r="O657" s="195"/>
      <c r="P657" s="195"/>
      <c r="Q657" s="195"/>
      <c r="R657" s="195"/>
      <c r="S657" s="195"/>
      <c r="T657" s="196"/>
      <c r="AT657" s="197" t="s">
        <v>152</v>
      </c>
      <c r="AU657" s="197" t="s">
        <v>84</v>
      </c>
      <c r="AV657" s="11" t="s">
        <v>82</v>
      </c>
      <c r="AW657" s="11" t="s">
        <v>35</v>
      </c>
      <c r="AX657" s="11" t="s">
        <v>74</v>
      </c>
      <c r="AY657" s="197" t="s">
        <v>140</v>
      </c>
    </row>
    <row r="658" spans="2:65" s="1" customFormat="1" ht="16.5" customHeight="1">
      <c r="B658" s="33"/>
      <c r="C658" s="173" t="s">
        <v>884</v>
      </c>
      <c r="D658" s="173" t="s">
        <v>143</v>
      </c>
      <c r="E658" s="174" t="s">
        <v>885</v>
      </c>
      <c r="F658" s="175" t="s">
        <v>886</v>
      </c>
      <c r="G658" s="176" t="s">
        <v>314</v>
      </c>
      <c r="H658" s="177">
        <v>1</v>
      </c>
      <c r="I658" s="178"/>
      <c r="J658" s="179">
        <f>ROUND(I658*H658,2)</f>
        <v>0</v>
      </c>
      <c r="K658" s="175" t="s">
        <v>147</v>
      </c>
      <c r="L658" s="37"/>
      <c r="M658" s="180" t="s">
        <v>28</v>
      </c>
      <c r="N658" s="181" t="s">
        <v>45</v>
      </c>
      <c r="O658" s="59"/>
      <c r="P658" s="182">
        <f>O658*H658</f>
        <v>0</v>
      </c>
      <c r="Q658" s="182">
        <v>0</v>
      </c>
      <c r="R658" s="182">
        <f>Q658*H658</f>
        <v>0</v>
      </c>
      <c r="S658" s="182">
        <v>0</v>
      </c>
      <c r="T658" s="183">
        <f>S658*H658</f>
        <v>0</v>
      </c>
      <c r="AR658" s="16" t="s">
        <v>281</v>
      </c>
      <c r="AT658" s="16" t="s">
        <v>143</v>
      </c>
      <c r="AU658" s="16" t="s">
        <v>84</v>
      </c>
      <c r="AY658" s="16" t="s">
        <v>140</v>
      </c>
      <c r="BE658" s="184">
        <f>IF(N658="základní",J658,0)</f>
        <v>0</v>
      </c>
      <c r="BF658" s="184">
        <f>IF(N658="snížená",J658,0)</f>
        <v>0</v>
      </c>
      <c r="BG658" s="184">
        <f>IF(N658="zákl. přenesená",J658,0)</f>
        <v>0</v>
      </c>
      <c r="BH658" s="184">
        <f>IF(N658="sníž. přenesená",J658,0)</f>
        <v>0</v>
      </c>
      <c r="BI658" s="184">
        <f>IF(N658="nulová",J658,0)</f>
        <v>0</v>
      </c>
      <c r="BJ658" s="16" t="s">
        <v>82</v>
      </c>
      <c r="BK658" s="184">
        <f>ROUND(I658*H658,2)</f>
        <v>0</v>
      </c>
      <c r="BL658" s="16" t="s">
        <v>281</v>
      </c>
      <c r="BM658" s="16" t="s">
        <v>887</v>
      </c>
    </row>
    <row r="659" spans="2:65" s="1" customFormat="1" ht="11.25">
      <c r="B659" s="33"/>
      <c r="C659" s="34"/>
      <c r="D659" s="185" t="s">
        <v>150</v>
      </c>
      <c r="E659" s="34"/>
      <c r="F659" s="186" t="s">
        <v>888</v>
      </c>
      <c r="G659" s="34"/>
      <c r="H659" s="34"/>
      <c r="I659" s="102"/>
      <c r="J659" s="34"/>
      <c r="K659" s="34"/>
      <c r="L659" s="37"/>
      <c r="M659" s="187"/>
      <c r="N659" s="59"/>
      <c r="O659" s="59"/>
      <c r="P659" s="59"/>
      <c r="Q659" s="59"/>
      <c r="R659" s="59"/>
      <c r="S659" s="59"/>
      <c r="T659" s="60"/>
      <c r="AT659" s="16" t="s">
        <v>150</v>
      </c>
      <c r="AU659" s="16" t="s">
        <v>84</v>
      </c>
    </row>
    <row r="660" spans="2:65" s="11" customFormat="1" ht="11.25">
      <c r="B660" s="188"/>
      <c r="C660" s="189"/>
      <c r="D660" s="185" t="s">
        <v>152</v>
      </c>
      <c r="E660" s="190" t="s">
        <v>28</v>
      </c>
      <c r="F660" s="191" t="s">
        <v>889</v>
      </c>
      <c r="G660" s="189"/>
      <c r="H660" s="190" t="s">
        <v>28</v>
      </c>
      <c r="I660" s="192"/>
      <c r="J660" s="189"/>
      <c r="K660" s="189"/>
      <c r="L660" s="193"/>
      <c r="M660" s="194"/>
      <c r="N660" s="195"/>
      <c r="O660" s="195"/>
      <c r="P660" s="195"/>
      <c r="Q660" s="195"/>
      <c r="R660" s="195"/>
      <c r="S660" s="195"/>
      <c r="T660" s="196"/>
      <c r="AT660" s="197" t="s">
        <v>152</v>
      </c>
      <c r="AU660" s="197" t="s">
        <v>84</v>
      </c>
      <c r="AV660" s="11" t="s">
        <v>82</v>
      </c>
      <c r="AW660" s="11" t="s">
        <v>35</v>
      </c>
      <c r="AX660" s="11" t="s">
        <v>74</v>
      </c>
      <c r="AY660" s="197" t="s">
        <v>140</v>
      </c>
    </row>
    <row r="661" spans="2:65" s="12" customFormat="1" ht="11.25">
      <c r="B661" s="198"/>
      <c r="C661" s="199"/>
      <c r="D661" s="185" t="s">
        <v>152</v>
      </c>
      <c r="E661" s="200" t="s">
        <v>28</v>
      </c>
      <c r="F661" s="201" t="s">
        <v>82</v>
      </c>
      <c r="G661" s="199"/>
      <c r="H661" s="202">
        <v>1</v>
      </c>
      <c r="I661" s="203"/>
      <c r="J661" s="199"/>
      <c r="K661" s="199"/>
      <c r="L661" s="204"/>
      <c r="M661" s="205"/>
      <c r="N661" s="206"/>
      <c r="O661" s="206"/>
      <c r="P661" s="206"/>
      <c r="Q661" s="206"/>
      <c r="R661" s="206"/>
      <c r="S661" s="206"/>
      <c r="T661" s="207"/>
      <c r="AT661" s="208" t="s">
        <v>152</v>
      </c>
      <c r="AU661" s="208" t="s">
        <v>84</v>
      </c>
      <c r="AV661" s="12" t="s">
        <v>84</v>
      </c>
      <c r="AW661" s="12" t="s">
        <v>35</v>
      </c>
      <c r="AX661" s="12" t="s">
        <v>82</v>
      </c>
      <c r="AY661" s="208" t="s">
        <v>140</v>
      </c>
    </row>
    <row r="662" spans="2:65" s="1" customFormat="1" ht="22.5" customHeight="1">
      <c r="B662" s="33"/>
      <c r="C662" s="231" t="s">
        <v>890</v>
      </c>
      <c r="D662" s="231" t="s">
        <v>329</v>
      </c>
      <c r="E662" s="232" t="s">
        <v>891</v>
      </c>
      <c r="F662" s="233" t="s">
        <v>892</v>
      </c>
      <c r="G662" s="234" t="s">
        <v>314</v>
      </c>
      <c r="H662" s="235">
        <v>1</v>
      </c>
      <c r="I662" s="236"/>
      <c r="J662" s="237">
        <f>ROUND(I662*H662,2)</f>
        <v>0</v>
      </c>
      <c r="K662" s="233" t="s">
        <v>28</v>
      </c>
      <c r="L662" s="238"/>
      <c r="M662" s="239" t="s">
        <v>28</v>
      </c>
      <c r="N662" s="240" t="s">
        <v>45</v>
      </c>
      <c r="O662" s="59"/>
      <c r="P662" s="182">
        <f>O662*H662</f>
        <v>0</v>
      </c>
      <c r="Q662" s="182">
        <v>3.7999999999999999E-2</v>
      </c>
      <c r="R662" s="182">
        <f>Q662*H662</f>
        <v>3.7999999999999999E-2</v>
      </c>
      <c r="S662" s="182">
        <v>0</v>
      </c>
      <c r="T662" s="183">
        <f>S662*H662</f>
        <v>0</v>
      </c>
      <c r="AR662" s="16" t="s">
        <v>390</v>
      </c>
      <c r="AT662" s="16" t="s">
        <v>329</v>
      </c>
      <c r="AU662" s="16" t="s">
        <v>84</v>
      </c>
      <c r="AY662" s="16" t="s">
        <v>140</v>
      </c>
      <c r="BE662" s="184">
        <f>IF(N662="základní",J662,0)</f>
        <v>0</v>
      </c>
      <c r="BF662" s="184">
        <f>IF(N662="snížená",J662,0)</f>
        <v>0</v>
      </c>
      <c r="BG662" s="184">
        <f>IF(N662="zákl. přenesená",J662,0)</f>
        <v>0</v>
      </c>
      <c r="BH662" s="184">
        <f>IF(N662="sníž. přenesená",J662,0)</f>
        <v>0</v>
      </c>
      <c r="BI662" s="184">
        <f>IF(N662="nulová",J662,0)</f>
        <v>0</v>
      </c>
      <c r="BJ662" s="16" t="s">
        <v>82</v>
      </c>
      <c r="BK662" s="184">
        <f>ROUND(I662*H662,2)</f>
        <v>0</v>
      </c>
      <c r="BL662" s="16" t="s">
        <v>281</v>
      </c>
      <c r="BM662" s="16" t="s">
        <v>893</v>
      </c>
    </row>
    <row r="663" spans="2:65" s="1" customFormat="1" ht="19.5">
      <c r="B663" s="33"/>
      <c r="C663" s="34"/>
      <c r="D663" s="185" t="s">
        <v>150</v>
      </c>
      <c r="E663" s="34"/>
      <c r="F663" s="186" t="s">
        <v>892</v>
      </c>
      <c r="G663" s="34"/>
      <c r="H663" s="34"/>
      <c r="I663" s="102"/>
      <c r="J663" s="34"/>
      <c r="K663" s="34"/>
      <c r="L663" s="37"/>
      <c r="M663" s="187"/>
      <c r="N663" s="59"/>
      <c r="O663" s="59"/>
      <c r="P663" s="59"/>
      <c r="Q663" s="59"/>
      <c r="R663" s="59"/>
      <c r="S663" s="59"/>
      <c r="T663" s="60"/>
      <c r="AT663" s="16" t="s">
        <v>150</v>
      </c>
      <c r="AU663" s="16" t="s">
        <v>84</v>
      </c>
    </row>
    <row r="664" spans="2:65" s="11" customFormat="1" ht="11.25">
      <c r="B664" s="188"/>
      <c r="C664" s="189"/>
      <c r="D664" s="185" t="s">
        <v>152</v>
      </c>
      <c r="E664" s="190" t="s">
        <v>28</v>
      </c>
      <c r="F664" s="191" t="s">
        <v>894</v>
      </c>
      <c r="G664" s="189"/>
      <c r="H664" s="190" t="s">
        <v>28</v>
      </c>
      <c r="I664" s="192"/>
      <c r="J664" s="189"/>
      <c r="K664" s="189"/>
      <c r="L664" s="193"/>
      <c r="M664" s="194"/>
      <c r="N664" s="195"/>
      <c r="O664" s="195"/>
      <c r="P664" s="195"/>
      <c r="Q664" s="195"/>
      <c r="R664" s="195"/>
      <c r="S664" s="195"/>
      <c r="T664" s="196"/>
      <c r="AT664" s="197" t="s">
        <v>152</v>
      </c>
      <c r="AU664" s="197" t="s">
        <v>84</v>
      </c>
      <c r="AV664" s="11" t="s">
        <v>82</v>
      </c>
      <c r="AW664" s="11" t="s">
        <v>35</v>
      </c>
      <c r="AX664" s="11" t="s">
        <v>74</v>
      </c>
      <c r="AY664" s="197" t="s">
        <v>140</v>
      </c>
    </row>
    <row r="665" spans="2:65" s="11" customFormat="1" ht="11.25">
      <c r="B665" s="188"/>
      <c r="C665" s="189"/>
      <c r="D665" s="185" t="s">
        <v>152</v>
      </c>
      <c r="E665" s="190" t="s">
        <v>28</v>
      </c>
      <c r="F665" s="191" t="s">
        <v>876</v>
      </c>
      <c r="G665" s="189"/>
      <c r="H665" s="190" t="s">
        <v>28</v>
      </c>
      <c r="I665" s="192"/>
      <c r="J665" s="189"/>
      <c r="K665" s="189"/>
      <c r="L665" s="193"/>
      <c r="M665" s="194"/>
      <c r="N665" s="195"/>
      <c r="O665" s="195"/>
      <c r="P665" s="195"/>
      <c r="Q665" s="195"/>
      <c r="R665" s="195"/>
      <c r="S665" s="195"/>
      <c r="T665" s="196"/>
      <c r="AT665" s="197" t="s">
        <v>152</v>
      </c>
      <c r="AU665" s="197" t="s">
        <v>84</v>
      </c>
      <c r="AV665" s="11" t="s">
        <v>82</v>
      </c>
      <c r="AW665" s="11" t="s">
        <v>35</v>
      </c>
      <c r="AX665" s="11" t="s">
        <v>74</v>
      </c>
      <c r="AY665" s="197" t="s">
        <v>140</v>
      </c>
    </row>
    <row r="666" spans="2:65" s="12" customFormat="1" ht="11.25">
      <c r="B666" s="198"/>
      <c r="C666" s="199"/>
      <c r="D666" s="185" t="s">
        <v>152</v>
      </c>
      <c r="E666" s="200" t="s">
        <v>28</v>
      </c>
      <c r="F666" s="201" t="s">
        <v>82</v>
      </c>
      <c r="G666" s="199"/>
      <c r="H666" s="202">
        <v>1</v>
      </c>
      <c r="I666" s="203"/>
      <c r="J666" s="199"/>
      <c r="K666" s="199"/>
      <c r="L666" s="204"/>
      <c r="M666" s="205"/>
      <c r="N666" s="206"/>
      <c r="O666" s="206"/>
      <c r="P666" s="206"/>
      <c r="Q666" s="206"/>
      <c r="R666" s="206"/>
      <c r="S666" s="206"/>
      <c r="T666" s="207"/>
      <c r="AT666" s="208" t="s">
        <v>152</v>
      </c>
      <c r="AU666" s="208" t="s">
        <v>84</v>
      </c>
      <c r="AV666" s="12" t="s">
        <v>84</v>
      </c>
      <c r="AW666" s="12" t="s">
        <v>35</v>
      </c>
      <c r="AX666" s="12" t="s">
        <v>82</v>
      </c>
      <c r="AY666" s="208" t="s">
        <v>140</v>
      </c>
    </row>
    <row r="667" spans="2:65" s="11" customFormat="1" ht="11.25">
      <c r="B667" s="188"/>
      <c r="C667" s="189"/>
      <c r="D667" s="185" t="s">
        <v>152</v>
      </c>
      <c r="E667" s="190" t="s">
        <v>28</v>
      </c>
      <c r="F667" s="191" t="s">
        <v>320</v>
      </c>
      <c r="G667" s="189"/>
      <c r="H667" s="190" t="s">
        <v>28</v>
      </c>
      <c r="I667" s="192"/>
      <c r="J667" s="189"/>
      <c r="K667" s="189"/>
      <c r="L667" s="193"/>
      <c r="M667" s="194"/>
      <c r="N667" s="195"/>
      <c r="O667" s="195"/>
      <c r="P667" s="195"/>
      <c r="Q667" s="195"/>
      <c r="R667" s="195"/>
      <c r="S667" s="195"/>
      <c r="T667" s="196"/>
      <c r="AT667" s="197" t="s">
        <v>152</v>
      </c>
      <c r="AU667" s="197" t="s">
        <v>84</v>
      </c>
      <c r="AV667" s="11" t="s">
        <v>82</v>
      </c>
      <c r="AW667" s="11" t="s">
        <v>35</v>
      </c>
      <c r="AX667" s="11" t="s">
        <v>74</v>
      </c>
      <c r="AY667" s="197" t="s">
        <v>140</v>
      </c>
    </row>
    <row r="668" spans="2:65" s="11" customFormat="1" ht="11.25">
      <c r="B668" s="188"/>
      <c r="C668" s="189"/>
      <c r="D668" s="185" t="s">
        <v>152</v>
      </c>
      <c r="E668" s="190" t="s">
        <v>28</v>
      </c>
      <c r="F668" s="191" t="s">
        <v>877</v>
      </c>
      <c r="G668" s="189"/>
      <c r="H668" s="190" t="s">
        <v>28</v>
      </c>
      <c r="I668" s="192"/>
      <c r="J668" s="189"/>
      <c r="K668" s="189"/>
      <c r="L668" s="193"/>
      <c r="M668" s="194"/>
      <c r="N668" s="195"/>
      <c r="O668" s="195"/>
      <c r="P668" s="195"/>
      <c r="Q668" s="195"/>
      <c r="R668" s="195"/>
      <c r="S668" s="195"/>
      <c r="T668" s="196"/>
      <c r="AT668" s="197" t="s">
        <v>152</v>
      </c>
      <c r="AU668" s="197" t="s">
        <v>84</v>
      </c>
      <c r="AV668" s="11" t="s">
        <v>82</v>
      </c>
      <c r="AW668" s="11" t="s">
        <v>35</v>
      </c>
      <c r="AX668" s="11" t="s">
        <v>74</v>
      </c>
      <c r="AY668" s="197" t="s">
        <v>140</v>
      </c>
    </row>
    <row r="669" spans="2:65" s="11" customFormat="1" ht="11.25">
      <c r="B669" s="188"/>
      <c r="C669" s="189"/>
      <c r="D669" s="185" t="s">
        <v>152</v>
      </c>
      <c r="E669" s="190" t="s">
        <v>28</v>
      </c>
      <c r="F669" s="191" t="s">
        <v>878</v>
      </c>
      <c r="G669" s="189"/>
      <c r="H669" s="190" t="s">
        <v>28</v>
      </c>
      <c r="I669" s="192"/>
      <c r="J669" s="189"/>
      <c r="K669" s="189"/>
      <c r="L669" s="193"/>
      <c r="M669" s="194"/>
      <c r="N669" s="195"/>
      <c r="O669" s="195"/>
      <c r="P669" s="195"/>
      <c r="Q669" s="195"/>
      <c r="R669" s="195"/>
      <c r="S669" s="195"/>
      <c r="T669" s="196"/>
      <c r="AT669" s="197" t="s">
        <v>152</v>
      </c>
      <c r="AU669" s="197" t="s">
        <v>84</v>
      </c>
      <c r="AV669" s="11" t="s">
        <v>82</v>
      </c>
      <c r="AW669" s="11" t="s">
        <v>35</v>
      </c>
      <c r="AX669" s="11" t="s">
        <v>74</v>
      </c>
      <c r="AY669" s="197" t="s">
        <v>140</v>
      </c>
    </row>
    <row r="670" spans="2:65" s="1" customFormat="1" ht="16.5" customHeight="1">
      <c r="B670" s="33"/>
      <c r="C670" s="173" t="s">
        <v>895</v>
      </c>
      <c r="D670" s="173" t="s">
        <v>143</v>
      </c>
      <c r="E670" s="174" t="s">
        <v>896</v>
      </c>
      <c r="F670" s="175" t="s">
        <v>897</v>
      </c>
      <c r="G670" s="176" t="s">
        <v>314</v>
      </c>
      <c r="H670" s="177">
        <v>3</v>
      </c>
      <c r="I670" s="178"/>
      <c r="J670" s="179">
        <f>ROUND(I670*H670,2)</f>
        <v>0</v>
      </c>
      <c r="K670" s="175" t="s">
        <v>147</v>
      </c>
      <c r="L670" s="37"/>
      <c r="M670" s="180" t="s">
        <v>28</v>
      </c>
      <c r="N670" s="181" t="s">
        <v>45</v>
      </c>
      <c r="O670" s="59"/>
      <c r="P670" s="182">
        <f>O670*H670</f>
        <v>0</v>
      </c>
      <c r="Q670" s="182">
        <v>0</v>
      </c>
      <c r="R670" s="182">
        <f>Q670*H670</f>
        <v>0</v>
      </c>
      <c r="S670" s="182">
        <v>0</v>
      </c>
      <c r="T670" s="183">
        <f>S670*H670</f>
        <v>0</v>
      </c>
      <c r="AR670" s="16" t="s">
        <v>281</v>
      </c>
      <c r="AT670" s="16" t="s">
        <v>143</v>
      </c>
      <c r="AU670" s="16" t="s">
        <v>84</v>
      </c>
      <c r="AY670" s="16" t="s">
        <v>140</v>
      </c>
      <c r="BE670" s="184">
        <f>IF(N670="základní",J670,0)</f>
        <v>0</v>
      </c>
      <c r="BF670" s="184">
        <f>IF(N670="snížená",J670,0)</f>
        <v>0</v>
      </c>
      <c r="BG670" s="184">
        <f>IF(N670="zákl. přenesená",J670,0)</f>
        <v>0</v>
      </c>
      <c r="BH670" s="184">
        <f>IF(N670="sníž. přenesená",J670,0)</f>
        <v>0</v>
      </c>
      <c r="BI670" s="184">
        <f>IF(N670="nulová",J670,0)</f>
        <v>0</v>
      </c>
      <c r="BJ670" s="16" t="s">
        <v>82</v>
      </c>
      <c r="BK670" s="184">
        <f>ROUND(I670*H670,2)</f>
        <v>0</v>
      </c>
      <c r="BL670" s="16" t="s">
        <v>281</v>
      </c>
      <c r="BM670" s="16" t="s">
        <v>898</v>
      </c>
    </row>
    <row r="671" spans="2:65" s="1" customFormat="1" ht="11.25">
      <c r="B671" s="33"/>
      <c r="C671" s="34"/>
      <c r="D671" s="185" t="s">
        <v>150</v>
      </c>
      <c r="E671" s="34"/>
      <c r="F671" s="186" t="s">
        <v>899</v>
      </c>
      <c r="G671" s="34"/>
      <c r="H671" s="34"/>
      <c r="I671" s="102"/>
      <c r="J671" s="34"/>
      <c r="K671" s="34"/>
      <c r="L671" s="37"/>
      <c r="M671" s="187"/>
      <c r="N671" s="59"/>
      <c r="O671" s="59"/>
      <c r="P671" s="59"/>
      <c r="Q671" s="59"/>
      <c r="R671" s="59"/>
      <c r="S671" s="59"/>
      <c r="T671" s="60"/>
      <c r="AT671" s="16" t="s">
        <v>150</v>
      </c>
      <c r="AU671" s="16" t="s">
        <v>84</v>
      </c>
    </row>
    <row r="672" spans="2:65" s="11" customFormat="1" ht="11.25">
      <c r="B672" s="188"/>
      <c r="C672" s="189"/>
      <c r="D672" s="185" t="s">
        <v>152</v>
      </c>
      <c r="E672" s="190" t="s">
        <v>28</v>
      </c>
      <c r="F672" s="191" t="s">
        <v>900</v>
      </c>
      <c r="G672" s="189"/>
      <c r="H672" s="190" t="s">
        <v>28</v>
      </c>
      <c r="I672" s="192"/>
      <c r="J672" s="189"/>
      <c r="K672" s="189"/>
      <c r="L672" s="193"/>
      <c r="M672" s="194"/>
      <c r="N672" s="195"/>
      <c r="O672" s="195"/>
      <c r="P672" s="195"/>
      <c r="Q672" s="195"/>
      <c r="R672" s="195"/>
      <c r="S672" s="195"/>
      <c r="T672" s="196"/>
      <c r="AT672" s="197" t="s">
        <v>152</v>
      </c>
      <c r="AU672" s="197" t="s">
        <v>84</v>
      </c>
      <c r="AV672" s="11" t="s">
        <v>82</v>
      </c>
      <c r="AW672" s="11" t="s">
        <v>35</v>
      </c>
      <c r="AX672" s="11" t="s">
        <v>74</v>
      </c>
      <c r="AY672" s="197" t="s">
        <v>140</v>
      </c>
    </row>
    <row r="673" spans="2:65" s="12" customFormat="1" ht="11.25">
      <c r="B673" s="198"/>
      <c r="C673" s="199"/>
      <c r="D673" s="185" t="s">
        <v>152</v>
      </c>
      <c r="E673" s="200" t="s">
        <v>28</v>
      </c>
      <c r="F673" s="201" t="s">
        <v>901</v>
      </c>
      <c r="G673" s="199"/>
      <c r="H673" s="202">
        <v>3</v>
      </c>
      <c r="I673" s="203"/>
      <c r="J673" s="199"/>
      <c r="K673" s="199"/>
      <c r="L673" s="204"/>
      <c r="M673" s="205"/>
      <c r="N673" s="206"/>
      <c r="O673" s="206"/>
      <c r="P673" s="206"/>
      <c r="Q673" s="206"/>
      <c r="R673" s="206"/>
      <c r="S673" s="206"/>
      <c r="T673" s="207"/>
      <c r="AT673" s="208" t="s">
        <v>152</v>
      </c>
      <c r="AU673" s="208" t="s">
        <v>84</v>
      </c>
      <c r="AV673" s="12" t="s">
        <v>84</v>
      </c>
      <c r="AW673" s="12" t="s">
        <v>35</v>
      </c>
      <c r="AX673" s="12" t="s">
        <v>82</v>
      </c>
      <c r="AY673" s="208" t="s">
        <v>140</v>
      </c>
    </row>
    <row r="674" spans="2:65" s="1" customFormat="1" ht="16.5" customHeight="1">
      <c r="B674" s="33"/>
      <c r="C674" s="231" t="s">
        <v>902</v>
      </c>
      <c r="D674" s="231" t="s">
        <v>329</v>
      </c>
      <c r="E674" s="232" t="s">
        <v>903</v>
      </c>
      <c r="F674" s="233" t="s">
        <v>904</v>
      </c>
      <c r="G674" s="234" t="s">
        <v>314</v>
      </c>
      <c r="H674" s="235">
        <v>3</v>
      </c>
      <c r="I674" s="236"/>
      <c r="J674" s="237">
        <f>ROUND(I674*H674,2)</f>
        <v>0</v>
      </c>
      <c r="K674" s="233" t="s">
        <v>28</v>
      </c>
      <c r="L674" s="238"/>
      <c r="M674" s="239" t="s">
        <v>28</v>
      </c>
      <c r="N674" s="240" t="s">
        <v>45</v>
      </c>
      <c r="O674" s="59"/>
      <c r="P674" s="182">
        <f>O674*H674</f>
        <v>0</v>
      </c>
      <c r="Q674" s="182">
        <v>4.7000000000000002E-3</v>
      </c>
      <c r="R674" s="182">
        <f>Q674*H674</f>
        <v>1.4100000000000001E-2</v>
      </c>
      <c r="S674" s="182">
        <v>0</v>
      </c>
      <c r="T674" s="183">
        <f>S674*H674</f>
        <v>0</v>
      </c>
      <c r="AR674" s="16" t="s">
        <v>390</v>
      </c>
      <c r="AT674" s="16" t="s">
        <v>329</v>
      </c>
      <c r="AU674" s="16" t="s">
        <v>84</v>
      </c>
      <c r="AY674" s="16" t="s">
        <v>140</v>
      </c>
      <c r="BE674" s="184">
        <f>IF(N674="základní",J674,0)</f>
        <v>0</v>
      </c>
      <c r="BF674" s="184">
        <f>IF(N674="snížená",J674,0)</f>
        <v>0</v>
      </c>
      <c r="BG674" s="184">
        <f>IF(N674="zákl. přenesená",J674,0)</f>
        <v>0</v>
      </c>
      <c r="BH674" s="184">
        <f>IF(N674="sníž. přenesená",J674,0)</f>
        <v>0</v>
      </c>
      <c r="BI674" s="184">
        <f>IF(N674="nulová",J674,0)</f>
        <v>0</v>
      </c>
      <c r="BJ674" s="16" t="s">
        <v>82</v>
      </c>
      <c r="BK674" s="184">
        <f>ROUND(I674*H674,2)</f>
        <v>0</v>
      </c>
      <c r="BL674" s="16" t="s">
        <v>281</v>
      </c>
      <c r="BM674" s="16" t="s">
        <v>905</v>
      </c>
    </row>
    <row r="675" spans="2:65" s="1" customFormat="1" ht="11.25">
      <c r="B675" s="33"/>
      <c r="C675" s="34"/>
      <c r="D675" s="185" t="s">
        <v>150</v>
      </c>
      <c r="E675" s="34"/>
      <c r="F675" s="186" t="s">
        <v>904</v>
      </c>
      <c r="G675" s="34"/>
      <c r="H675" s="34"/>
      <c r="I675" s="102"/>
      <c r="J675" s="34"/>
      <c r="K675" s="34"/>
      <c r="L675" s="37"/>
      <c r="M675" s="187"/>
      <c r="N675" s="59"/>
      <c r="O675" s="59"/>
      <c r="P675" s="59"/>
      <c r="Q675" s="59"/>
      <c r="R675" s="59"/>
      <c r="S675" s="59"/>
      <c r="T675" s="60"/>
      <c r="AT675" s="16" t="s">
        <v>150</v>
      </c>
      <c r="AU675" s="16" t="s">
        <v>84</v>
      </c>
    </row>
    <row r="676" spans="2:65" s="11" customFormat="1" ht="11.25">
      <c r="B676" s="188"/>
      <c r="C676" s="189"/>
      <c r="D676" s="185" t="s">
        <v>152</v>
      </c>
      <c r="E676" s="190" t="s">
        <v>28</v>
      </c>
      <c r="F676" s="191" t="s">
        <v>906</v>
      </c>
      <c r="G676" s="189"/>
      <c r="H676" s="190" t="s">
        <v>28</v>
      </c>
      <c r="I676" s="192"/>
      <c r="J676" s="189"/>
      <c r="K676" s="189"/>
      <c r="L676" s="193"/>
      <c r="M676" s="194"/>
      <c r="N676" s="195"/>
      <c r="O676" s="195"/>
      <c r="P676" s="195"/>
      <c r="Q676" s="195"/>
      <c r="R676" s="195"/>
      <c r="S676" s="195"/>
      <c r="T676" s="196"/>
      <c r="AT676" s="197" t="s">
        <v>152</v>
      </c>
      <c r="AU676" s="197" t="s">
        <v>84</v>
      </c>
      <c r="AV676" s="11" t="s">
        <v>82</v>
      </c>
      <c r="AW676" s="11" t="s">
        <v>35</v>
      </c>
      <c r="AX676" s="11" t="s">
        <v>74</v>
      </c>
      <c r="AY676" s="197" t="s">
        <v>140</v>
      </c>
    </row>
    <row r="677" spans="2:65" s="12" customFormat="1" ht="11.25">
      <c r="B677" s="198"/>
      <c r="C677" s="199"/>
      <c r="D677" s="185" t="s">
        <v>152</v>
      </c>
      <c r="E677" s="200" t="s">
        <v>28</v>
      </c>
      <c r="F677" s="201" t="s">
        <v>141</v>
      </c>
      <c r="G677" s="199"/>
      <c r="H677" s="202">
        <v>3</v>
      </c>
      <c r="I677" s="203"/>
      <c r="J677" s="199"/>
      <c r="K677" s="199"/>
      <c r="L677" s="204"/>
      <c r="M677" s="205"/>
      <c r="N677" s="206"/>
      <c r="O677" s="206"/>
      <c r="P677" s="206"/>
      <c r="Q677" s="206"/>
      <c r="R677" s="206"/>
      <c r="S677" s="206"/>
      <c r="T677" s="207"/>
      <c r="AT677" s="208" t="s">
        <v>152</v>
      </c>
      <c r="AU677" s="208" t="s">
        <v>84</v>
      </c>
      <c r="AV677" s="12" t="s">
        <v>84</v>
      </c>
      <c r="AW677" s="12" t="s">
        <v>35</v>
      </c>
      <c r="AX677" s="12" t="s">
        <v>82</v>
      </c>
      <c r="AY677" s="208" t="s">
        <v>140</v>
      </c>
    </row>
    <row r="678" spans="2:65" s="1" customFormat="1" ht="16.5" customHeight="1">
      <c r="B678" s="33"/>
      <c r="C678" s="173" t="s">
        <v>907</v>
      </c>
      <c r="D678" s="173" t="s">
        <v>143</v>
      </c>
      <c r="E678" s="174" t="s">
        <v>908</v>
      </c>
      <c r="F678" s="175" t="s">
        <v>909</v>
      </c>
      <c r="G678" s="176" t="s">
        <v>314</v>
      </c>
      <c r="H678" s="177">
        <v>4</v>
      </c>
      <c r="I678" s="178"/>
      <c r="J678" s="179">
        <f>ROUND(I678*H678,2)</f>
        <v>0</v>
      </c>
      <c r="K678" s="175" t="s">
        <v>147</v>
      </c>
      <c r="L678" s="37"/>
      <c r="M678" s="180" t="s">
        <v>28</v>
      </c>
      <c r="N678" s="181" t="s">
        <v>45</v>
      </c>
      <c r="O678" s="59"/>
      <c r="P678" s="182">
        <f>O678*H678</f>
        <v>0</v>
      </c>
      <c r="Q678" s="182">
        <v>0</v>
      </c>
      <c r="R678" s="182">
        <f>Q678*H678</f>
        <v>0</v>
      </c>
      <c r="S678" s="182">
        <v>0</v>
      </c>
      <c r="T678" s="183">
        <f>S678*H678</f>
        <v>0</v>
      </c>
      <c r="AR678" s="16" t="s">
        <v>281</v>
      </c>
      <c r="AT678" s="16" t="s">
        <v>143</v>
      </c>
      <c r="AU678" s="16" t="s">
        <v>84</v>
      </c>
      <c r="AY678" s="16" t="s">
        <v>140</v>
      </c>
      <c r="BE678" s="184">
        <f>IF(N678="základní",J678,0)</f>
        <v>0</v>
      </c>
      <c r="BF678" s="184">
        <f>IF(N678="snížená",J678,0)</f>
        <v>0</v>
      </c>
      <c r="BG678" s="184">
        <f>IF(N678="zákl. přenesená",J678,0)</f>
        <v>0</v>
      </c>
      <c r="BH678" s="184">
        <f>IF(N678="sníž. přenesená",J678,0)</f>
        <v>0</v>
      </c>
      <c r="BI678" s="184">
        <f>IF(N678="nulová",J678,0)</f>
        <v>0</v>
      </c>
      <c r="BJ678" s="16" t="s">
        <v>82</v>
      </c>
      <c r="BK678" s="184">
        <f>ROUND(I678*H678,2)</f>
        <v>0</v>
      </c>
      <c r="BL678" s="16" t="s">
        <v>281</v>
      </c>
      <c r="BM678" s="16" t="s">
        <v>910</v>
      </c>
    </row>
    <row r="679" spans="2:65" s="1" customFormat="1" ht="11.25">
      <c r="B679" s="33"/>
      <c r="C679" s="34"/>
      <c r="D679" s="185" t="s">
        <v>150</v>
      </c>
      <c r="E679" s="34"/>
      <c r="F679" s="186" t="s">
        <v>911</v>
      </c>
      <c r="G679" s="34"/>
      <c r="H679" s="34"/>
      <c r="I679" s="102"/>
      <c r="J679" s="34"/>
      <c r="K679" s="34"/>
      <c r="L679" s="37"/>
      <c r="M679" s="187"/>
      <c r="N679" s="59"/>
      <c r="O679" s="59"/>
      <c r="P679" s="59"/>
      <c r="Q679" s="59"/>
      <c r="R679" s="59"/>
      <c r="S679" s="59"/>
      <c r="T679" s="60"/>
      <c r="AT679" s="16" t="s">
        <v>150</v>
      </c>
      <c r="AU679" s="16" t="s">
        <v>84</v>
      </c>
    </row>
    <row r="680" spans="2:65" s="11" customFormat="1" ht="11.25">
      <c r="B680" s="188"/>
      <c r="C680" s="189"/>
      <c r="D680" s="185" t="s">
        <v>152</v>
      </c>
      <c r="E680" s="190" t="s">
        <v>28</v>
      </c>
      <c r="F680" s="191" t="s">
        <v>912</v>
      </c>
      <c r="G680" s="189"/>
      <c r="H680" s="190" t="s">
        <v>28</v>
      </c>
      <c r="I680" s="192"/>
      <c r="J680" s="189"/>
      <c r="K680" s="189"/>
      <c r="L680" s="193"/>
      <c r="M680" s="194"/>
      <c r="N680" s="195"/>
      <c r="O680" s="195"/>
      <c r="P680" s="195"/>
      <c r="Q680" s="195"/>
      <c r="R680" s="195"/>
      <c r="S680" s="195"/>
      <c r="T680" s="196"/>
      <c r="AT680" s="197" t="s">
        <v>152</v>
      </c>
      <c r="AU680" s="197" t="s">
        <v>84</v>
      </c>
      <c r="AV680" s="11" t="s">
        <v>82</v>
      </c>
      <c r="AW680" s="11" t="s">
        <v>35</v>
      </c>
      <c r="AX680" s="11" t="s">
        <v>74</v>
      </c>
      <c r="AY680" s="197" t="s">
        <v>140</v>
      </c>
    </row>
    <row r="681" spans="2:65" s="12" customFormat="1" ht="11.25">
      <c r="B681" s="198"/>
      <c r="C681" s="199"/>
      <c r="D681" s="185" t="s">
        <v>152</v>
      </c>
      <c r="E681" s="200" t="s">
        <v>28</v>
      </c>
      <c r="F681" s="201" t="s">
        <v>82</v>
      </c>
      <c r="G681" s="199"/>
      <c r="H681" s="202">
        <v>1</v>
      </c>
      <c r="I681" s="203"/>
      <c r="J681" s="199"/>
      <c r="K681" s="199"/>
      <c r="L681" s="204"/>
      <c r="M681" s="205"/>
      <c r="N681" s="206"/>
      <c r="O681" s="206"/>
      <c r="P681" s="206"/>
      <c r="Q681" s="206"/>
      <c r="R681" s="206"/>
      <c r="S681" s="206"/>
      <c r="T681" s="207"/>
      <c r="AT681" s="208" t="s">
        <v>152</v>
      </c>
      <c r="AU681" s="208" t="s">
        <v>84</v>
      </c>
      <c r="AV681" s="12" t="s">
        <v>84</v>
      </c>
      <c r="AW681" s="12" t="s">
        <v>35</v>
      </c>
      <c r="AX681" s="12" t="s">
        <v>74</v>
      </c>
      <c r="AY681" s="208" t="s">
        <v>140</v>
      </c>
    </row>
    <row r="682" spans="2:65" s="11" customFormat="1" ht="11.25">
      <c r="B682" s="188"/>
      <c r="C682" s="189"/>
      <c r="D682" s="185" t="s">
        <v>152</v>
      </c>
      <c r="E682" s="190" t="s">
        <v>28</v>
      </c>
      <c r="F682" s="191" t="s">
        <v>913</v>
      </c>
      <c r="G682" s="189"/>
      <c r="H682" s="190" t="s">
        <v>28</v>
      </c>
      <c r="I682" s="192"/>
      <c r="J682" s="189"/>
      <c r="K682" s="189"/>
      <c r="L682" s="193"/>
      <c r="M682" s="194"/>
      <c r="N682" s="195"/>
      <c r="O682" s="195"/>
      <c r="P682" s="195"/>
      <c r="Q682" s="195"/>
      <c r="R682" s="195"/>
      <c r="S682" s="195"/>
      <c r="T682" s="196"/>
      <c r="AT682" s="197" t="s">
        <v>152</v>
      </c>
      <c r="AU682" s="197" t="s">
        <v>84</v>
      </c>
      <c r="AV682" s="11" t="s">
        <v>82</v>
      </c>
      <c r="AW682" s="11" t="s">
        <v>35</v>
      </c>
      <c r="AX682" s="11" t="s">
        <v>74</v>
      </c>
      <c r="AY682" s="197" t="s">
        <v>140</v>
      </c>
    </row>
    <row r="683" spans="2:65" s="12" customFormat="1" ht="11.25">
      <c r="B683" s="198"/>
      <c r="C683" s="199"/>
      <c r="D683" s="185" t="s">
        <v>152</v>
      </c>
      <c r="E683" s="200" t="s">
        <v>28</v>
      </c>
      <c r="F683" s="201" t="s">
        <v>82</v>
      </c>
      <c r="G683" s="199"/>
      <c r="H683" s="202">
        <v>1</v>
      </c>
      <c r="I683" s="203"/>
      <c r="J683" s="199"/>
      <c r="K683" s="199"/>
      <c r="L683" s="204"/>
      <c r="M683" s="205"/>
      <c r="N683" s="206"/>
      <c r="O683" s="206"/>
      <c r="P683" s="206"/>
      <c r="Q683" s="206"/>
      <c r="R683" s="206"/>
      <c r="S683" s="206"/>
      <c r="T683" s="207"/>
      <c r="AT683" s="208" t="s">
        <v>152</v>
      </c>
      <c r="AU683" s="208" t="s">
        <v>84</v>
      </c>
      <c r="AV683" s="12" t="s">
        <v>84</v>
      </c>
      <c r="AW683" s="12" t="s">
        <v>35</v>
      </c>
      <c r="AX683" s="12" t="s">
        <v>74</v>
      </c>
      <c r="AY683" s="208" t="s">
        <v>140</v>
      </c>
    </row>
    <row r="684" spans="2:65" s="11" customFormat="1" ht="11.25">
      <c r="B684" s="188"/>
      <c r="C684" s="189"/>
      <c r="D684" s="185" t="s">
        <v>152</v>
      </c>
      <c r="E684" s="190" t="s">
        <v>28</v>
      </c>
      <c r="F684" s="191" t="s">
        <v>914</v>
      </c>
      <c r="G684" s="189"/>
      <c r="H684" s="190" t="s">
        <v>28</v>
      </c>
      <c r="I684" s="192"/>
      <c r="J684" s="189"/>
      <c r="K684" s="189"/>
      <c r="L684" s="193"/>
      <c r="M684" s="194"/>
      <c r="N684" s="195"/>
      <c r="O684" s="195"/>
      <c r="P684" s="195"/>
      <c r="Q684" s="195"/>
      <c r="R684" s="195"/>
      <c r="S684" s="195"/>
      <c r="T684" s="196"/>
      <c r="AT684" s="197" t="s">
        <v>152</v>
      </c>
      <c r="AU684" s="197" t="s">
        <v>84</v>
      </c>
      <c r="AV684" s="11" t="s">
        <v>82</v>
      </c>
      <c r="AW684" s="11" t="s">
        <v>35</v>
      </c>
      <c r="AX684" s="11" t="s">
        <v>74</v>
      </c>
      <c r="AY684" s="197" t="s">
        <v>140</v>
      </c>
    </row>
    <row r="685" spans="2:65" s="12" customFormat="1" ht="11.25">
      <c r="B685" s="198"/>
      <c r="C685" s="199"/>
      <c r="D685" s="185" t="s">
        <v>152</v>
      </c>
      <c r="E685" s="200" t="s">
        <v>28</v>
      </c>
      <c r="F685" s="201" t="s">
        <v>82</v>
      </c>
      <c r="G685" s="199"/>
      <c r="H685" s="202">
        <v>1</v>
      </c>
      <c r="I685" s="203"/>
      <c r="J685" s="199"/>
      <c r="K685" s="199"/>
      <c r="L685" s="204"/>
      <c r="M685" s="205"/>
      <c r="N685" s="206"/>
      <c r="O685" s="206"/>
      <c r="P685" s="206"/>
      <c r="Q685" s="206"/>
      <c r="R685" s="206"/>
      <c r="S685" s="206"/>
      <c r="T685" s="207"/>
      <c r="AT685" s="208" t="s">
        <v>152</v>
      </c>
      <c r="AU685" s="208" t="s">
        <v>84</v>
      </c>
      <c r="AV685" s="12" t="s">
        <v>84</v>
      </c>
      <c r="AW685" s="12" t="s">
        <v>35</v>
      </c>
      <c r="AX685" s="12" t="s">
        <v>74</v>
      </c>
      <c r="AY685" s="208" t="s">
        <v>140</v>
      </c>
    </row>
    <row r="686" spans="2:65" s="11" customFormat="1" ht="11.25">
      <c r="B686" s="188"/>
      <c r="C686" s="189"/>
      <c r="D686" s="185" t="s">
        <v>152</v>
      </c>
      <c r="E686" s="190" t="s">
        <v>28</v>
      </c>
      <c r="F686" s="191" t="s">
        <v>915</v>
      </c>
      <c r="G686" s="189"/>
      <c r="H686" s="190" t="s">
        <v>28</v>
      </c>
      <c r="I686" s="192"/>
      <c r="J686" s="189"/>
      <c r="K686" s="189"/>
      <c r="L686" s="193"/>
      <c r="M686" s="194"/>
      <c r="N686" s="195"/>
      <c r="O686" s="195"/>
      <c r="P686" s="195"/>
      <c r="Q686" s="195"/>
      <c r="R686" s="195"/>
      <c r="S686" s="195"/>
      <c r="T686" s="196"/>
      <c r="AT686" s="197" t="s">
        <v>152</v>
      </c>
      <c r="AU686" s="197" t="s">
        <v>84</v>
      </c>
      <c r="AV686" s="11" t="s">
        <v>82</v>
      </c>
      <c r="AW686" s="11" t="s">
        <v>35</v>
      </c>
      <c r="AX686" s="11" t="s">
        <v>74</v>
      </c>
      <c r="AY686" s="197" t="s">
        <v>140</v>
      </c>
    </row>
    <row r="687" spans="2:65" s="12" customFormat="1" ht="11.25">
      <c r="B687" s="198"/>
      <c r="C687" s="199"/>
      <c r="D687" s="185" t="s">
        <v>152</v>
      </c>
      <c r="E687" s="200" t="s">
        <v>28</v>
      </c>
      <c r="F687" s="201" t="s">
        <v>82</v>
      </c>
      <c r="G687" s="199"/>
      <c r="H687" s="202">
        <v>1</v>
      </c>
      <c r="I687" s="203"/>
      <c r="J687" s="199"/>
      <c r="K687" s="199"/>
      <c r="L687" s="204"/>
      <c r="M687" s="205"/>
      <c r="N687" s="206"/>
      <c r="O687" s="206"/>
      <c r="P687" s="206"/>
      <c r="Q687" s="206"/>
      <c r="R687" s="206"/>
      <c r="S687" s="206"/>
      <c r="T687" s="207"/>
      <c r="AT687" s="208" t="s">
        <v>152</v>
      </c>
      <c r="AU687" s="208" t="s">
        <v>84</v>
      </c>
      <c r="AV687" s="12" t="s">
        <v>84</v>
      </c>
      <c r="AW687" s="12" t="s">
        <v>35</v>
      </c>
      <c r="AX687" s="12" t="s">
        <v>74</v>
      </c>
      <c r="AY687" s="208" t="s">
        <v>140</v>
      </c>
    </row>
    <row r="688" spans="2:65" s="13" customFormat="1" ht="11.25">
      <c r="B688" s="209"/>
      <c r="C688" s="210"/>
      <c r="D688" s="185" t="s">
        <v>152</v>
      </c>
      <c r="E688" s="211" t="s">
        <v>28</v>
      </c>
      <c r="F688" s="212" t="s">
        <v>171</v>
      </c>
      <c r="G688" s="210"/>
      <c r="H688" s="213">
        <v>4</v>
      </c>
      <c r="I688" s="214"/>
      <c r="J688" s="210"/>
      <c r="K688" s="210"/>
      <c r="L688" s="215"/>
      <c r="M688" s="216"/>
      <c r="N688" s="217"/>
      <c r="O688" s="217"/>
      <c r="P688" s="217"/>
      <c r="Q688" s="217"/>
      <c r="R688" s="217"/>
      <c r="S688" s="217"/>
      <c r="T688" s="218"/>
      <c r="AT688" s="219" t="s">
        <v>152</v>
      </c>
      <c r="AU688" s="219" t="s">
        <v>84</v>
      </c>
      <c r="AV688" s="13" t="s">
        <v>148</v>
      </c>
      <c r="AW688" s="13" t="s">
        <v>35</v>
      </c>
      <c r="AX688" s="13" t="s">
        <v>82</v>
      </c>
      <c r="AY688" s="219" t="s">
        <v>140</v>
      </c>
    </row>
    <row r="689" spans="2:65" s="1" customFormat="1" ht="16.5" customHeight="1">
      <c r="B689" s="33"/>
      <c r="C689" s="173" t="s">
        <v>916</v>
      </c>
      <c r="D689" s="173" t="s">
        <v>143</v>
      </c>
      <c r="E689" s="174" t="s">
        <v>917</v>
      </c>
      <c r="F689" s="175" t="s">
        <v>918</v>
      </c>
      <c r="G689" s="176" t="s">
        <v>314</v>
      </c>
      <c r="H689" s="177">
        <v>4</v>
      </c>
      <c r="I689" s="178"/>
      <c r="J689" s="179">
        <f>ROUND(I689*H689,2)</f>
        <v>0</v>
      </c>
      <c r="K689" s="175" t="s">
        <v>147</v>
      </c>
      <c r="L689" s="37"/>
      <c r="M689" s="180" t="s">
        <v>28</v>
      </c>
      <c r="N689" s="181" t="s">
        <v>45</v>
      </c>
      <c r="O689" s="59"/>
      <c r="P689" s="182">
        <f>O689*H689</f>
        <v>0</v>
      </c>
      <c r="Q689" s="182">
        <v>0</v>
      </c>
      <c r="R689" s="182">
        <f>Q689*H689</f>
        <v>0</v>
      </c>
      <c r="S689" s="182">
        <v>0</v>
      </c>
      <c r="T689" s="183">
        <f>S689*H689</f>
        <v>0</v>
      </c>
      <c r="AR689" s="16" t="s">
        <v>281</v>
      </c>
      <c r="AT689" s="16" t="s">
        <v>143</v>
      </c>
      <c r="AU689" s="16" t="s">
        <v>84</v>
      </c>
      <c r="AY689" s="16" t="s">
        <v>140</v>
      </c>
      <c r="BE689" s="184">
        <f>IF(N689="základní",J689,0)</f>
        <v>0</v>
      </c>
      <c r="BF689" s="184">
        <f>IF(N689="snížená",J689,0)</f>
        <v>0</v>
      </c>
      <c r="BG689" s="184">
        <f>IF(N689="zákl. přenesená",J689,0)</f>
        <v>0</v>
      </c>
      <c r="BH689" s="184">
        <f>IF(N689="sníž. přenesená",J689,0)</f>
        <v>0</v>
      </c>
      <c r="BI689" s="184">
        <f>IF(N689="nulová",J689,0)</f>
        <v>0</v>
      </c>
      <c r="BJ689" s="16" t="s">
        <v>82</v>
      </c>
      <c r="BK689" s="184">
        <f>ROUND(I689*H689,2)</f>
        <v>0</v>
      </c>
      <c r="BL689" s="16" t="s">
        <v>281</v>
      </c>
      <c r="BM689" s="16" t="s">
        <v>919</v>
      </c>
    </row>
    <row r="690" spans="2:65" s="1" customFormat="1" ht="11.25">
      <c r="B690" s="33"/>
      <c r="C690" s="34"/>
      <c r="D690" s="185" t="s">
        <v>150</v>
      </c>
      <c r="E690" s="34"/>
      <c r="F690" s="186" t="s">
        <v>920</v>
      </c>
      <c r="G690" s="34"/>
      <c r="H690" s="34"/>
      <c r="I690" s="102"/>
      <c r="J690" s="34"/>
      <c r="K690" s="34"/>
      <c r="L690" s="37"/>
      <c r="M690" s="187"/>
      <c r="N690" s="59"/>
      <c r="O690" s="59"/>
      <c r="P690" s="59"/>
      <c r="Q690" s="59"/>
      <c r="R690" s="59"/>
      <c r="S690" s="59"/>
      <c r="T690" s="60"/>
      <c r="AT690" s="16" t="s">
        <v>150</v>
      </c>
      <c r="AU690" s="16" t="s">
        <v>84</v>
      </c>
    </row>
    <row r="691" spans="2:65" s="11" customFormat="1" ht="11.25">
      <c r="B691" s="188"/>
      <c r="C691" s="189"/>
      <c r="D691" s="185" t="s">
        <v>152</v>
      </c>
      <c r="E691" s="190" t="s">
        <v>28</v>
      </c>
      <c r="F691" s="191" t="s">
        <v>921</v>
      </c>
      <c r="G691" s="189"/>
      <c r="H691" s="190" t="s">
        <v>28</v>
      </c>
      <c r="I691" s="192"/>
      <c r="J691" s="189"/>
      <c r="K691" s="189"/>
      <c r="L691" s="193"/>
      <c r="M691" s="194"/>
      <c r="N691" s="195"/>
      <c r="O691" s="195"/>
      <c r="P691" s="195"/>
      <c r="Q691" s="195"/>
      <c r="R691" s="195"/>
      <c r="S691" s="195"/>
      <c r="T691" s="196"/>
      <c r="AT691" s="197" t="s">
        <v>152</v>
      </c>
      <c r="AU691" s="197" t="s">
        <v>84</v>
      </c>
      <c r="AV691" s="11" t="s">
        <v>82</v>
      </c>
      <c r="AW691" s="11" t="s">
        <v>35</v>
      </c>
      <c r="AX691" s="11" t="s">
        <v>74</v>
      </c>
      <c r="AY691" s="197" t="s">
        <v>140</v>
      </c>
    </row>
    <row r="692" spans="2:65" s="12" customFormat="1" ht="11.25">
      <c r="B692" s="198"/>
      <c r="C692" s="199"/>
      <c r="D692" s="185" t="s">
        <v>152</v>
      </c>
      <c r="E692" s="200" t="s">
        <v>28</v>
      </c>
      <c r="F692" s="201" t="s">
        <v>922</v>
      </c>
      <c r="G692" s="199"/>
      <c r="H692" s="202">
        <v>4</v>
      </c>
      <c r="I692" s="203"/>
      <c r="J692" s="199"/>
      <c r="K692" s="199"/>
      <c r="L692" s="204"/>
      <c r="M692" s="205"/>
      <c r="N692" s="206"/>
      <c r="O692" s="206"/>
      <c r="P692" s="206"/>
      <c r="Q692" s="206"/>
      <c r="R692" s="206"/>
      <c r="S692" s="206"/>
      <c r="T692" s="207"/>
      <c r="AT692" s="208" t="s">
        <v>152</v>
      </c>
      <c r="AU692" s="208" t="s">
        <v>84</v>
      </c>
      <c r="AV692" s="12" t="s">
        <v>84</v>
      </c>
      <c r="AW692" s="12" t="s">
        <v>35</v>
      </c>
      <c r="AX692" s="12" t="s">
        <v>82</v>
      </c>
      <c r="AY692" s="208" t="s">
        <v>140</v>
      </c>
    </row>
    <row r="693" spans="2:65" s="1" customFormat="1" ht="16.5" customHeight="1">
      <c r="B693" s="33"/>
      <c r="C693" s="231" t="s">
        <v>923</v>
      </c>
      <c r="D693" s="231" t="s">
        <v>329</v>
      </c>
      <c r="E693" s="232" t="s">
        <v>924</v>
      </c>
      <c r="F693" s="233" t="s">
        <v>925</v>
      </c>
      <c r="G693" s="234" t="s">
        <v>314</v>
      </c>
      <c r="H693" s="235">
        <v>4</v>
      </c>
      <c r="I693" s="236"/>
      <c r="J693" s="237">
        <f>ROUND(I693*H693,2)</f>
        <v>0</v>
      </c>
      <c r="K693" s="233" t="s">
        <v>28</v>
      </c>
      <c r="L693" s="238"/>
      <c r="M693" s="239" t="s">
        <v>28</v>
      </c>
      <c r="N693" s="240" t="s">
        <v>45</v>
      </c>
      <c r="O693" s="59"/>
      <c r="P693" s="182">
        <f>O693*H693</f>
        <v>0</v>
      </c>
      <c r="Q693" s="182">
        <v>1E-3</v>
      </c>
      <c r="R693" s="182">
        <f>Q693*H693</f>
        <v>4.0000000000000001E-3</v>
      </c>
      <c r="S693" s="182">
        <v>0</v>
      </c>
      <c r="T693" s="183">
        <f>S693*H693</f>
        <v>0</v>
      </c>
      <c r="AR693" s="16" t="s">
        <v>390</v>
      </c>
      <c r="AT693" s="16" t="s">
        <v>329</v>
      </c>
      <c r="AU693" s="16" t="s">
        <v>84</v>
      </c>
      <c r="AY693" s="16" t="s">
        <v>140</v>
      </c>
      <c r="BE693" s="184">
        <f>IF(N693="základní",J693,0)</f>
        <v>0</v>
      </c>
      <c r="BF693" s="184">
        <f>IF(N693="snížená",J693,0)</f>
        <v>0</v>
      </c>
      <c r="BG693" s="184">
        <f>IF(N693="zákl. přenesená",J693,0)</f>
        <v>0</v>
      </c>
      <c r="BH693" s="184">
        <f>IF(N693="sníž. přenesená",J693,0)</f>
        <v>0</v>
      </c>
      <c r="BI693" s="184">
        <f>IF(N693="nulová",J693,0)</f>
        <v>0</v>
      </c>
      <c r="BJ693" s="16" t="s">
        <v>82</v>
      </c>
      <c r="BK693" s="184">
        <f>ROUND(I693*H693,2)</f>
        <v>0</v>
      </c>
      <c r="BL693" s="16" t="s">
        <v>281</v>
      </c>
      <c r="BM693" s="16" t="s">
        <v>926</v>
      </c>
    </row>
    <row r="694" spans="2:65" s="1" customFormat="1" ht="11.25">
      <c r="B694" s="33"/>
      <c r="C694" s="34"/>
      <c r="D694" s="185" t="s">
        <v>150</v>
      </c>
      <c r="E694" s="34"/>
      <c r="F694" s="186" t="s">
        <v>925</v>
      </c>
      <c r="G694" s="34"/>
      <c r="H694" s="34"/>
      <c r="I694" s="102"/>
      <c r="J694" s="34"/>
      <c r="K694" s="34"/>
      <c r="L694" s="37"/>
      <c r="M694" s="187"/>
      <c r="N694" s="59"/>
      <c r="O694" s="59"/>
      <c r="P694" s="59"/>
      <c r="Q694" s="59"/>
      <c r="R694" s="59"/>
      <c r="S694" s="59"/>
      <c r="T694" s="60"/>
      <c r="AT694" s="16" t="s">
        <v>150</v>
      </c>
      <c r="AU694" s="16" t="s">
        <v>84</v>
      </c>
    </row>
    <row r="695" spans="2:65" s="11" customFormat="1" ht="11.25">
      <c r="B695" s="188"/>
      <c r="C695" s="189"/>
      <c r="D695" s="185" t="s">
        <v>152</v>
      </c>
      <c r="E695" s="190" t="s">
        <v>28</v>
      </c>
      <c r="F695" s="191" t="s">
        <v>927</v>
      </c>
      <c r="G695" s="189"/>
      <c r="H695" s="190" t="s">
        <v>28</v>
      </c>
      <c r="I695" s="192"/>
      <c r="J695" s="189"/>
      <c r="K695" s="189"/>
      <c r="L695" s="193"/>
      <c r="M695" s="194"/>
      <c r="N695" s="195"/>
      <c r="O695" s="195"/>
      <c r="P695" s="195"/>
      <c r="Q695" s="195"/>
      <c r="R695" s="195"/>
      <c r="S695" s="195"/>
      <c r="T695" s="196"/>
      <c r="AT695" s="197" t="s">
        <v>152</v>
      </c>
      <c r="AU695" s="197" t="s">
        <v>84</v>
      </c>
      <c r="AV695" s="11" t="s">
        <v>82</v>
      </c>
      <c r="AW695" s="11" t="s">
        <v>35</v>
      </c>
      <c r="AX695" s="11" t="s">
        <v>74</v>
      </c>
      <c r="AY695" s="197" t="s">
        <v>140</v>
      </c>
    </row>
    <row r="696" spans="2:65" s="11" customFormat="1" ht="11.25">
      <c r="B696" s="188"/>
      <c r="C696" s="189"/>
      <c r="D696" s="185" t="s">
        <v>152</v>
      </c>
      <c r="E696" s="190" t="s">
        <v>28</v>
      </c>
      <c r="F696" s="191" t="s">
        <v>928</v>
      </c>
      <c r="G696" s="189"/>
      <c r="H696" s="190" t="s">
        <v>28</v>
      </c>
      <c r="I696" s="192"/>
      <c r="J696" s="189"/>
      <c r="K696" s="189"/>
      <c r="L696" s="193"/>
      <c r="M696" s="194"/>
      <c r="N696" s="195"/>
      <c r="O696" s="195"/>
      <c r="P696" s="195"/>
      <c r="Q696" s="195"/>
      <c r="R696" s="195"/>
      <c r="S696" s="195"/>
      <c r="T696" s="196"/>
      <c r="AT696" s="197" t="s">
        <v>152</v>
      </c>
      <c r="AU696" s="197" t="s">
        <v>84</v>
      </c>
      <c r="AV696" s="11" t="s">
        <v>82</v>
      </c>
      <c r="AW696" s="11" t="s">
        <v>35</v>
      </c>
      <c r="AX696" s="11" t="s">
        <v>74</v>
      </c>
      <c r="AY696" s="197" t="s">
        <v>140</v>
      </c>
    </row>
    <row r="697" spans="2:65" s="12" customFormat="1" ht="11.25">
      <c r="B697" s="198"/>
      <c r="C697" s="199"/>
      <c r="D697" s="185" t="s">
        <v>152</v>
      </c>
      <c r="E697" s="200" t="s">
        <v>28</v>
      </c>
      <c r="F697" s="201" t="s">
        <v>148</v>
      </c>
      <c r="G697" s="199"/>
      <c r="H697" s="202">
        <v>4</v>
      </c>
      <c r="I697" s="203"/>
      <c r="J697" s="199"/>
      <c r="K697" s="199"/>
      <c r="L697" s="204"/>
      <c r="M697" s="205"/>
      <c r="N697" s="206"/>
      <c r="O697" s="206"/>
      <c r="P697" s="206"/>
      <c r="Q697" s="206"/>
      <c r="R697" s="206"/>
      <c r="S697" s="206"/>
      <c r="T697" s="207"/>
      <c r="AT697" s="208" t="s">
        <v>152</v>
      </c>
      <c r="AU697" s="208" t="s">
        <v>84</v>
      </c>
      <c r="AV697" s="12" t="s">
        <v>84</v>
      </c>
      <c r="AW697" s="12" t="s">
        <v>35</v>
      </c>
      <c r="AX697" s="12" t="s">
        <v>82</v>
      </c>
      <c r="AY697" s="208" t="s">
        <v>140</v>
      </c>
    </row>
    <row r="698" spans="2:65" s="1" customFormat="1" ht="16.5" customHeight="1">
      <c r="B698" s="33"/>
      <c r="C698" s="173" t="s">
        <v>929</v>
      </c>
      <c r="D698" s="173" t="s">
        <v>143</v>
      </c>
      <c r="E698" s="174" t="s">
        <v>930</v>
      </c>
      <c r="F698" s="175" t="s">
        <v>931</v>
      </c>
      <c r="G698" s="176" t="s">
        <v>314</v>
      </c>
      <c r="H698" s="177">
        <v>1</v>
      </c>
      <c r="I698" s="178"/>
      <c r="J698" s="179">
        <f>ROUND(I698*H698,2)</f>
        <v>0</v>
      </c>
      <c r="K698" s="175" t="s">
        <v>147</v>
      </c>
      <c r="L698" s="37"/>
      <c r="M698" s="180" t="s">
        <v>28</v>
      </c>
      <c r="N698" s="181" t="s">
        <v>45</v>
      </c>
      <c r="O698" s="59"/>
      <c r="P698" s="182">
        <f>O698*H698</f>
        <v>0</v>
      </c>
      <c r="Q698" s="182">
        <v>0</v>
      </c>
      <c r="R698" s="182">
        <f>Q698*H698</f>
        <v>0</v>
      </c>
      <c r="S698" s="182">
        <v>0</v>
      </c>
      <c r="T698" s="183">
        <f>S698*H698</f>
        <v>0</v>
      </c>
      <c r="AR698" s="16" t="s">
        <v>281</v>
      </c>
      <c r="AT698" s="16" t="s">
        <v>143</v>
      </c>
      <c r="AU698" s="16" t="s">
        <v>84</v>
      </c>
      <c r="AY698" s="16" t="s">
        <v>140</v>
      </c>
      <c r="BE698" s="184">
        <f>IF(N698="základní",J698,0)</f>
        <v>0</v>
      </c>
      <c r="BF698" s="184">
        <f>IF(N698="snížená",J698,0)</f>
        <v>0</v>
      </c>
      <c r="BG698" s="184">
        <f>IF(N698="zákl. přenesená",J698,0)</f>
        <v>0</v>
      </c>
      <c r="BH698" s="184">
        <f>IF(N698="sníž. přenesená",J698,0)</f>
        <v>0</v>
      </c>
      <c r="BI698" s="184">
        <f>IF(N698="nulová",J698,0)</f>
        <v>0</v>
      </c>
      <c r="BJ698" s="16" t="s">
        <v>82</v>
      </c>
      <c r="BK698" s="184">
        <f>ROUND(I698*H698,2)</f>
        <v>0</v>
      </c>
      <c r="BL698" s="16" t="s">
        <v>281</v>
      </c>
      <c r="BM698" s="16" t="s">
        <v>932</v>
      </c>
    </row>
    <row r="699" spans="2:65" s="1" customFormat="1" ht="19.5">
      <c r="B699" s="33"/>
      <c r="C699" s="34"/>
      <c r="D699" s="185" t="s">
        <v>150</v>
      </c>
      <c r="E699" s="34"/>
      <c r="F699" s="186" t="s">
        <v>933</v>
      </c>
      <c r="G699" s="34"/>
      <c r="H699" s="34"/>
      <c r="I699" s="102"/>
      <c r="J699" s="34"/>
      <c r="K699" s="34"/>
      <c r="L699" s="37"/>
      <c r="M699" s="187"/>
      <c r="N699" s="59"/>
      <c r="O699" s="59"/>
      <c r="P699" s="59"/>
      <c r="Q699" s="59"/>
      <c r="R699" s="59"/>
      <c r="S699" s="59"/>
      <c r="T699" s="60"/>
      <c r="AT699" s="16" t="s">
        <v>150</v>
      </c>
      <c r="AU699" s="16" t="s">
        <v>84</v>
      </c>
    </row>
    <row r="700" spans="2:65" s="11" customFormat="1" ht="11.25">
      <c r="B700" s="188"/>
      <c r="C700" s="189"/>
      <c r="D700" s="185" t="s">
        <v>152</v>
      </c>
      <c r="E700" s="190" t="s">
        <v>28</v>
      </c>
      <c r="F700" s="191" t="s">
        <v>934</v>
      </c>
      <c r="G700" s="189"/>
      <c r="H700" s="190" t="s">
        <v>28</v>
      </c>
      <c r="I700" s="192"/>
      <c r="J700" s="189"/>
      <c r="K700" s="189"/>
      <c r="L700" s="193"/>
      <c r="M700" s="194"/>
      <c r="N700" s="195"/>
      <c r="O700" s="195"/>
      <c r="P700" s="195"/>
      <c r="Q700" s="195"/>
      <c r="R700" s="195"/>
      <c r="S700" s="195"/>
      <c r="T700" s="196"/>
      <c r="AT700" s="197" t="s">
        <v>152</v>
      </c>
      <c r="AU700" s="197" t="s">
        <v>84</v>
      </c>
      <c r="AV700" s="11" t="s">
        <v>82</v>
      </c>
      <c r="AW700" s="11" t="s">
        <v>35</v>
      </c>
      <c r="AX700" s="11" t="s">
        <v>74</v>
      </c>
      <c r="AY700" s="197" t="s">
        <v>140</v>
      </c>
    </row>
    <row r="701" spans="2:65" s="12" customFormat="1" ht="11.25">
      <c r="B701" s="198"/>
      <c r="C701" s="199"/>
      <c r="D701" s="185" t="s">
        <v>152</v>
      </c>
      <c r="E701" s="200" t="s">
        <v>28</v>
      </c>
      <c r="F701" s="201" t="s">
        <v>82</v>
      </c>
      <c r="G701" s="199"/>
      <c r="H701" s="202">
        <v>1</v>
      </c>
      <c r="I701" s="203"/>
      <c r="J701" s="199"/>
      <c r="K701" s="199"/>
      <c r="L701" s="204"/>
      <c r="M701" s="205"/>
      <c r="N701" s="206"/>
      <c r="O701" s="206"/>
      <c r="P701" s="206"/>
      <c r="Q701" s="206"/>
      <c r="R701" s="206"/>
      <c r="S701" s="206"/>
      <c r="T701" s="207"/>
      <c r="AT701" s="208" t="s">
        <v>152</v>
      </c>
      <c r="AU701" s="208" t="s">
        <v>84</v>
      </c>
      <c r="AV701" s="12" t="s">
        <v>84</v>
      </c>
      <c r="AW701" s="12" t="s">
        <v>35</v>
      </c>
      <c r="AX701" s="12" t="s">
        <v>82</v>
      </c>
      <c r="AY701" s="208" t="s">
        <v>140</v>
      </c>
    </row>
    <row r="702" spans="2:65" s="1" customFormat="1" ht="22.5" customHeight="1">
      <c r="B702" s="33"/>
      <c r="C702" s="231" t="s">
        <v>935</v>
      </c>
      <c r="D702" s="231" t="s">
        <v>329</v>
      </c>
      <c r="E702" s="232" t="s">
        <v>936</v>
      </c>
      <c r="F702" s="233" t="s">
        <v>937</v>
      </c>
      <c r="G702" s="234" t="s">
        <v>314</v>
      </c>
      <c r="H702" s="235">
        <v>1</v>
      </c>
      <c r="I702" s="236"/>
      <c r="J702" s="237">
        <f>ROUND(I702*H702,2)</f>
        <v>0</v>
      </c>
      <c r="K702" s="233" t="s">
        <v>28</v>
      </c>
      <c r="L702" s="238"/>
      <c r="M702" s="239" t="s">
        <v>28</v>
      </c>
      <c r="N702" s="240" t="s">
        <v>45</v>
      </c>
      <c r="O702" s="59"/>
      <c r="P702" s="182">
        <f>O702*H702</f>
        <v>0</v>
      </c>
      <c r="Q702" s="182">
        <v>0.04</v>
      </c>
      <c r="R702" s="182">
        <f>Q702*H702</f>
        <v>0.04</v>
      </c>
      <c r="S702" s="182">
        <v>0</v>
      </c>
      <c r="T702" s="183">
        <f>S702*H702</f>
        <v>0</v>
      </c>
      <c r="AR702" s="16" t="s">
        <v>390</v>
      </c>
      <c r="AT702" s="16" t="s">
        <v>329</v>
      </c>
      <c r="AU702" s="16" t="s">
        <v>84</v>
      </c>
      <c r="AY702" s="16" t="s">
        <v>140</v>
      </c>
      <c r="BE702" s="184">
        <f>IF(N702="základní",J702,0)</f>
        <v>0</v>
      </c>
      <c r="BF702" s="184">
        <f>IF(N702="snížená",J702,0)</f>
        <v>0</v>
      </c>
      <c r="BG702" s="184">
        <f>IF(N702="zákl. přenesená",J702,0)</f>
        <v>0</v>
      </c>
      <c r="BH702" s="184">
        <f>IF(N702="sníž. přenesená",J702,0)</f>
        <v>0</v>
      </c>
      <c r="BI702" s="184">
        <f>IF(N702="nulová",J702,0)</f>
        <v>0</v>
      </c>
      <c r="BJ702" s="16" t="s">
        <v>82</v>
      </c>
      <c r="BK702" s="184">
        <f>ROUND(I702*H702,2)</f>
        <v>0</v>
      </c>
      <c r="BL702" s="16" t="s">
        <v>281</v>
      </c>
      <c r="BM702" s="16" t="s">
        <v>938</v>
      </c>
    </row>
    <row r="703" spans="2:65" s="1" customFormat="1" ht="19.5">
      <c r="B703" s="33"/>
      <c r="C703" s="34"/>
      <c r="D703" s="185" t="s">
        <v>150</v>
      </c>
      <c r="E703" s="34"/>
      <c r="F703" s="186" t="s">
        <v>937</v>
      </c>
      <c r="G703" s="34"/>
      <c r="H703" s="34"/>
      <c r="I703" s="102"/>
      <c r="J703" s="34"/>
      <c r="K703" s="34"/>
      <c r="L703" s="37"/>
      <c r="M703" s="187"/>
      <c r="N703" s="59"/>
      <c r="O703" s="59"/>
      <c r="P703" s="59"/>
      <c r="Q703" s="59"/>
      <c r="R703" s="59"/>
      <c r="S703" s="59"/>
      <c r="T703" s="60"/>
      <c r="AT703" s="16" t="s">
        <v>150</v>
      </c>
      <c r="AU703" s="16" t="s">
        <v>84</v>
      </c>
    </row>
    <row r="704" spans="2:65" s="11" customFormat="1" ht="11.25">
      <c r="B704" s="188"/>
      <c r="C704" s="189"/>
      <c r="D704" s="185" t="s">
        <v>152</v>
      </c>
      <c r="E704" s="190" t="s">
        <v>28</v>
      </c>
      <c r="F704" s="191" t="s">
        <v>939</v>
      </c>
      <c r="G704" s="189"/>
      <c r="H704" s="190" t="s">
        <v>28</v>
      </c>
      <c r="I704" s="192"/>
      <c r="J704" s="189"/>
      <c r="K704" s="189"/>
      <c r="L704" s="193"/>
      <c r="M704" s="194"/>
      <c r="N704" s="195"/>
      <c r="O704" s="195"/>
      <c r="P704" s="195"/>
      <c r="Q704" s="195"/>
      <c r="R704" s="195"/>
      <c r="S704" s="195"/>
      <c r="T704" s="196"/>
      <c r="AT704" s="197" t="s">
        <v>152</v>
      </c>
      <c r="AU704" s="197" t="s">
        <v>84</v>
      </c>
      <c r="AV704" s="11" t="s">
        <v>82</v>
      </c>
      <c r="AW704" s="11" t="s">
        <v>35</v>
      </c>
      <c r="AX704" s="11" t="s">
        <v>74</v>
      </c>
      <c r="AY704" s="197" t="s">
        <v>140</v>
      </c>
    </row>
    <row r="705" spans="2:65" s="12" customFormat="1" ht="11.25">
      <c r="B705" s="198"/>
      <c r="C705" s="199"/>
      <c r="D705" s="185" t="s">
        <v>152</v>
      </c>
      <c r="E705" s="200" t="s">
        <v>28</v>
      </c>
      <c r="F705" s="201" t="s">
        <v>82</v>
      </c>
      <c r="G705" s="199"/>
      <c r="H705" s="202">
        <v>1</v>
      </c>
      <c r="I705" s="203"/>
      <c r="J705" s="199"/>
      <c r="K705" s="199"/>
      <c r="L705" s="204"/>
      <c r="M705" s="205"/>
      <c r="N705" s="206"/>
      <c r="O705" s="206"/>
      <c r="P705" s="206"/>
      <c r="Q705" s="206"/>
      <c r="R705" s="206"/>
      <c r="S705" s="206"/>
      <c r="T705" s="207"/>
      <c r="AT705" s="208" t="s">
        <v>152</v>
      </c>
      <c r="AU705" s="208" t="s">
        <v>84</v>
      </c>
      <c r="AV705" s="12" t="s">
        <v>84</v>
      </c>
      <c r="AW705" s="12" t="s">
        <v>35</v>
      </c>
      <c r="AX705" s="12" t="s">
        <v>82</v>
      </c>
      <c r="AY705" s="208" t="s">
        <v>140</v>
      </c>
    </row>
    <row r="706" spans="2:65" s="11" customFormat="1" ht="11.25">
      <c r="B706" s="188"/>
      <c r="C706" s="189"/>
      <c r="D706" s="185" t="s">
        <v>152</v>
      </c>
      <c r="E706" s="190" t="s">
        <v>28</v>
      </c>
      <c r="F706" s="191" t="s">
        <v>320</v>
      </c>
      <c r="G706" s="189"/>
      <c r="H706" s="190" t="s">
        <v>28</v>
      </c>
      <c r="I706" s="192"/>
      <c r="J706" s="189"/>
      <c r="K706" s="189"/>
      <c r="L706" s="193"/>
      <c r="M706" s="194"/>
      <c r="N706" s="195"/>
      <c r="O706" s="195"/>
      <c r="P706" s="195"/>
      <c r="Q706" s="195"/>
      <c r="R706" s="195"/>
      <c r="S706" s="195"/>
      <c r="T706" s="196"/>
      <c r="AT706" s="197" t="s">
        <v>152</v>
      </c>
      <c r="AU706" s="197" t="s">
        <v>84</v>
      </c>
      <c r="AV706" s="11" t="s">
        <v>82</v>
      </c>
      <c r="AW706" s="11" t="s">
        <v>35</v>
      </c>
      <c r="AX706" s="11" t="s">
        <v>74</v>
      </c>
      <c r="AY706" s="197" t="s">
        <v>140</v>
      </c>
    </row>
    <row r="707" spans="2:65" s="11" customFormat="1" ht="11.25">
      <c r="B707" s="188"/>
      <c r="C707" s="189"/>
      <c r="D707" s="185" t="s">
        <v>152</v>
      </c>
      <c r="E707" s="190" t="s">
        <v>28</v>
      </c>
      <c r="F707" s="191" t="s">
        <v>877</v>
      </c>
      <c r="G707" s="189"/>
      <c r="H707" s="190" t="s">
        <v>28</v>
      </c>
      <c r="I707" s="192"/>
      <c r="J707" s="189"/>
      <c r="K707" s="189"/>
      <c r="L707" s="193"/>
      <c r="M707" s="194"/>
      <c r="N707" s="195"/>
      <c r="O707" s="195"/>
      <c r="P707" s="195"/>
      <c r="Q707" s="195"/>
      <c r="R707" s="195"/>
      <c r="S707" s="195"/>
      <c r="T707" s="196"/>
      <c r="AT707" s="197" t="s">
        <v>152</v>
      </c>
      <c r="AU707" s="197" t="s">
        <v>84</v>
      </c>
      <c r="AV707" s="11" t="s">
        <v>82</v>
      </c>
      <c r="AW707" s="11" t="s">
        <v>35</v>
      </c>
      <c r="AX707" s="11" t="s">
        <v>74</v>
      </c>
      <c r="AY707" s="197" t="s">
        <v>140</v>
      </c>
    </row>
    <row r="708" spans="2:65" s="11" customFormat="1" ht="11.25">
      <c r="B708" s="188"/>
      <c r="C708" s="189"/>
      <c r="D708" s="185" t="s">
        <v>152</v>
      </c>
      <c r="E708" s="190" t="s">
        <v>28</v>
      </c>
      <c r="F708" s="191" t="s">
        <v>878</v>
      </c>
      <c r="G708" s="189"/>
      <c r="H708" s="190" t="s">
        <v>28</v>
      </c>
      <c r="I708" s="192"/>
      <c r="J708" s="189"/>
      <c r="K708" s="189"/>
      <c r="L708" s="193"/>
      <c r="M708" s="194"/>
      <c r="N708" s="195"/>
      <c r="O708" s="195"/>
      <c r="P708" s="195"/>
      <c r="Q708" s="195"/>
      <c r="R708" s="195"/>
      <c r="S708" s="195"/>
      <c r="T708" s="196"/>
      <c r="AT708" s="197" t="s">
        <v>152</v>
      </c>
      <c r="AU708" s="197" t="s">
        <v>84</v>
      </c>
      <c r="AV708" s="11" t="s">
        <v>82</v>
      </c>
      <c r="AW708" s="11" t="s">
        <v>35</v>
      </c>
      <c r="AX708" s="11" t="s">
        <v>74</v>
      </c>
      <c r="AY708" s="197" t="s">
        <v>140</v>
      </c>
    </row>
    <row r="709" spans="2:65" s="1" customFormat="1" ht="16.5" customHeight="1">
      <c r="B709" s="33"/>
      <c r="C709" s="173" t="s">
        <v>940</v>
      </c>
      <c r="D709" s="173" t="s">
        <v>143</v>
      </c>
      <c r="E709" s="174" t="s">
        <v>941</v>
      </c>
      <c r="F709" s="175" t="s">
        <v>942</v>
      </c>
      <c r="G709" s="176" t="s">
        <v>146</v>
      </c>
      <c r="H709" s="177">
        <v>0.17199999999999999</v>
      </c>
      <c r="I709" s="178"/>
      <c r="J709" s="179">
        <f>ROUND(I709*H709,2)</f>
        <v>0</v>
      </c>
      <c r="K709" s="175" t="s">
        <v>147</v>
      </c>
      <c r="L709" s="37"/>
      <c r="M709" s="180" t="s">
        <v>28</v>
      </c>
      <c r="N709" s="181" t="s">
        <v>45</v>
      </c>
      <c r="O709" s="59"/>
      <c r="P709" s="182">
        <f>O709*H709</f>
        <v>0</v>
      </c>
      <c r="Q709" s="182">
        <v>0</v>
      </c>
      <c r="R709" s="182">
        <f>Q709*H709</f>
        <v>0</v>
      </c>
      <c r="S709" s="182">
        <v>0</v>
      </c>
      <c r="T709" s="183">
        <f>S709*H709</f>
        <v>0</v>
      </c>
      <c r="AR709" s="16" t="s">
        <v>281</v>
      </c>
      <c r="AT709" s="16" t="s">
        <v>143</v>
      </c>
      <c r="AU709" s="16" t="s">
        <v>84</v>
      </c>
      <c r="AY709" s="16" t="s">
        <v>140</v>
      </c>
      <c r="BE709" s="184">
        <f>IF(N709="základní",J709,0)</f>
        <v>0</v>
      </c>
      <c r="BF709" s="184">
        <f>IF(N709="snížená",J709,0)</f>
        <v>0</v>
      </c>
      <c r="BG709" s="184">
        <f>IF(N709="zákl. přenesená",J709,0)</f>
        <v>0</v>
      </c>
      <c r="BH709" s="184">
        <f>IF(N709="sníž. přenesená",J709,0)</f>
        <v>0</v>
      </c>
      <c r="BI709" s="184">
        <f>IF(N709="nulová",J709,0)</f>
        <v>0</v>
      </c>
      <c r="BJ709" s="16" t="s">
        <v>82</v>
      </c>
      <c r="BK709" s="184">
        <f>ROUND(I709*H709,2)</f>
        <v>0</v>
      </c>
      <c r="BL709" s="16" t="s">
        <v>281</v>
      </c>
      <c r="BM709" s="16" t="s">
        <v>943</v>
      </c>
    </row>
    <row r="710" spans="2:65" s="1" customFormat="1" ht="19.5">
      <c r="B710" s="33"/>
      <c r="C710" s="34"/>
      <c r="D710" s="185" t="s">
        <v>150</v>
      </c>
      <c r="E710" s="34"/>
      <c r="F710" s="186" t="s">
        <v>944</v>
      </c>
      <c r="G710" s="34"/>
      <c r="H710" s="34"/>
      <c r="I710" s="102"/>
      <c r="J710" s="34"/>
      <c r="K710" s="34"/>
      <c r="L710" s="37"/>
      <c r="M710" s="187"/>
      <c r="N710" s="59"/>
      <c r="O710" s="59"/>
      <c r="P710" s="59"/>
      <c r="Q710" s="59"/>
      <c r="R710" s="59"/>
      <c r="S710" s="59"/>
      <c r="T710" s="60"/>
      <c r="AT710" s="16" t="s">
        <v>150</v>
      </c>
      <c r="AU710" s="16" t="s">
        <v>84</v>
      </c>
    </row>
    <row r="711" spans="2:65" s="10" customFormat="1" ht="22.9" customHeight="1">
      <c r="B711" s="157"/>
      <c r="C711" s="158"/>
      <c r="D711" s="159" t="s">
        <v>73</v>
      </c>
      <c r="E711" s="171" t="s">
        <v>945</v>
      </c>
      <c r="F711" s="171" t="s">
        <v>946</v>
      </c>
      <c r="G711" s="158"/>
      <c r="H711" s="158"/>
      <c r="I711" s="161"/>
      <c r="J711" s="172">
        <f>BK711</f>
        <v>0</v>
      </c>
      <c r="K711" s="158"/>
      <c r="L711" s="163"/>
      <c r="M711" s="164"/>
      <c r="N711" s="165"/>
      <c r="O711" s="165"/>
      <c r="P711" s="166">
        <f>SUM(P712:P745)</f>
        <v>0</v>
      </c>
      <c r="Q711" s="165"/>
      <c r="R711" s="166">
        <f>SUM(R712:R745)</f>
        <v>9.0079999999999993E-2</v>
      </c>
      <c r="S711" s="165"/>
      <c r="T711" s="167">
        <f>SUM(T712:T745)</f>
        <v>0</v>
      </c>
      <c r="AR711" s="168" t="s">
        <v>84</v>
      </c>
      <c r="AT711" s="169" t="s">
        <v>73</v>
      </c>
      <c r="AU711" s="169" t="s">
        <v>82</v>
      </c>
      <c r="AY711" s="168" t="s">
        <v>140</v>
      </c>
      <c r="BK711" s="170">
        <f>SUM(BK712:BK745)</f>
        <v>0</v>
      </c>
    </row>
    <row r="712" spans="2:65" s="1" customFormat="1" ht="16.5" customHeight="1">
      <c r="B712" s="33"/>
      <c r="C712" s="173" t="s">
        <v>947</v>
      </c>
      <c r="D712" s="173" t="s">
        <v>143</v>
      </c>
      <c r="E712" s="174" t="s">
        <v>948</v>
      </c>
      <c r="F712" s="175" t="s">
        <v>949</v>
      </c>
      <c r="G712" s="176" t="s">
        <v>314</v>
      </c>
      <c r="H712" s="177">
        <v>3</v>
      </c>
      <c r="I712" s="178"/>
      <c r="J712" s="179">
        <f>ROUND(I712*H712,2)</f>
        <v>0</v>
      </c>
      <c r="K712" s="175" t="s">
        <v>147</v>
      </c>
      <c r="L712" s="37"/>
      <c r="M712" s="180" t="s">
        <v>28</v>
      </c>
      <c r="N712" s="181" t="s">
        <v>45</v>
      </c>
      <c r="O712" s="59"/>
      <c r="P712" s="182">
        <f>O712*H712</f>
        <v>0</v>
      </c>
      <c r="Q712" s="182">
        <v>0</v>
      </c>
      <c r="R712" s="182">
        <f>Q712*H712</f>
        <v>0</v>
      </c>
      <c r="S712" s="182">
        <v>0</v>
      </c>
      <c r="T712" s="183">
        <f>S712*H712</f>
        <v>0</v>
      </c>
      <c r="AR712" s="16" t="s">
        <v>281</v>
      </c>
      <c r="AT712" s="16" t="s">
        <v>143</v>
      </c>
      <c r="AU712" s="16" t="s">
        <v>84</v>
      </c>
      <c r="AY712" s="16" t="s">
        <v>140</v>
      </c>
      <c r="BE712" s="184">
        <f>IF(N712="základní",J712,0)</f>
        <v>0</v>
      </c>
      <c r="BF712" s="184">
        <f>IF(N712="snížená",J712,0)</f>
        <v>0</v>
      </c>
      <c r="BG712" s="184">
        <f>IF(N712="zákl. přenesená",J712,0)</f>
        <v>0</v>
      </c>
      <c r="BH712" s="184">
        <f>IF(N712="sníž. přenesená",J712,0)</f>
        <v>0</v>
      </c>
      <c r="BI712" s="184">
        <f>IF(N712="nulová",J712,0)</f>
        <v>0</v>
      </c>
      <c r="BJ712" s="16" t="s">
        <v>82</v>
      </c>
      <c r="BK712" s="184">
        <f>ROUND(I712*H712,2)</f>
        <v>0</v>
      </c>
      <c r="BL712" s="16" t="s">
        <v>281</v>
      </c>
      <c r="BM712" s="16" t="s">
        <v>950</v>
      </c>
    </row>
    <row r="713" spans="2:65" s="1" customFormat="1" ht="11.25">
      <c r="B713" s="33"/>
      <c r="C713" s="34"/>
      <c r="D713" s="185" t="s">
        <v>150</v>
      </c>
      <c r="E713" s="34"/>
      <c r="F713" s="186" t="s">
        <v>951</v>
      </c>
      <c r="G713" s="34"/>
      <c r="H713" s="34"/>
      <c r="I713" s="102"/>
      <c r="J713" s="34"/>
      <c r="K713" s="34"/>
      <c r="L713" s="37"/>
      <c r="M713" s="187"/>
      <c r="N713" s="59"/>
      <c r="O713" s="59"/>
      <c r="P713" s="59"/>
      <c r="Q713" s="59"/>
      <c r="R713" s="59"/>
      <c r="S713" s="59"/>
      <c r="T713" s="60"/>
      <c r="AT713" s="16" t="s">
        <v>150</v>
      </c>
      <c r="AU713" s="16" t="s">
        <v>84</v>
      </c>
    </row>
    <row r="714" spans="2:65" s="11" customFormat="1" ht="11.25">
      <c r="B714" s="188"/>
      <c r="C714" s="189"/>
      <c r="D714" s="185" t="s">
        <v>152</v>
      </c>
      <c r="E714" s="190" t="s">
        <v>28</v>
      </c>
      <c r="F714" s="191" t="s">
        <v>952</v>
      </c>
      <c r="G714" s="189"/>
      <c r="H714" s="190" t="s">
        <v>28</v>
      </c>
      <c r="I714" s="192"/>
      <c r="J714" s="189"/>
      <c r="K714" s="189"/>
      <c r="L714" s="193"/>
      <c r="M714" s="194"/>
      <c r="N714" s="195"/>
      <c r="O714" s="195"/>
      <c r="P714" s="195"/>
      <c r="Q714" s="195"/>
      <c r="R714" s="195"/>
      <c r="S714" s="195"/>
      <c r="T714" s="196"/>
      <c r="AT714" s="197" t="s">
        <v>152</v>
      </c>
      <c r="AU714" s="197" t="s">
        <v>84</v>
      </c>
      <c r="AV714" s="11" t="s">
        <v>82</v>
      </c>
      <c r="AW714" s="11" t="s">
        <v>35</v>
      </c>
      <c r="AX714" s="11" t="s">
        <v>74</v>
      </c>
      <c r="AY714" s="197" t="s">
        <v>140</v>
      </c>
    </row>
    <row r="715" spans="2:65" s="12" customFormat="1" ht="11.25">
      <c r="B715" s="198"/>
      <c r="C715" s="199"/>
      <c r="D715" s="185" t="s">
        <v>152</v>
      </c>
      <c r="E715" s="200" t="s">
        <v>28</v>
      </c>
      <c r="F715" s="201" t="s">
        <v>141</v>
      </c>
      <c r="G715" s="199"/>
      <c r="H715" s="202">
        <v>3</v>
      </c>
      <c r="I715" s="203"/>
      <c r="J715" s="199"/>
      <c r="K715" s="199"/>
      <c r="L715" s="204"/>
      <c r="M715" s="205"/>
      <c r="N715" s="206"/>
      <c r="O715" s="206"/>
      <c r="P715" s="206"/>
      <c r="Q715" s="206"/>
      <c r="R715" s="206"/>
      <c r="S715" s="206"/>
      <c r="T715" s="207"/>
      <c r="AT715" s="208" t="s">
        <v>152</v>
      </c>
      <c r="AU715" s="208" t="s">
        <v>84</v>
      </c>
      <c r="AV715" s="12" t="s">
        <v>84</v>
      </c>
      <c r="AW715" s="12" t="s">
        <v>35</v>
      </c>
      <c r="AX715" s="12" t="s">
        <v>82</v>
      </c>
      <c r="AY715" s="208" t="s">
        <v>140</v>
      </c>
    </row>
    <row r="716" spans="2:65" s="1" customFormat="1" ht="16.5" customHeight="1">
      <c r="B716" s="33"/>
      <c r="C716" s="173" t="s">
        <v>953</v>
      </c>
      <c r="D716" s="173" t="s">
        <v>143</v>
      </c>
      <c r="E716" s="174" t="s">
        <v>954</v>
      </c>
      <c r="F716" s="175" t="s">
        <v>955</v>
      </c>
      <c r="G716" s="176" t="s">
        <v>314</v>
      </c>
      <c r="H716" s="177">
        <v>2</v>
      </c>
      <c r="I716" s="178"/>
      <c r="J716" s="179">
        <f>ROUND(I716*H716,2)</f>
        <v>0</v>
      </c>
      <c r="K716" s="175" t="s">
        <v>147</v>
      </c>
      <c r="L716" s="37"/>
      <c r="M716" s="180" t="s">
        <v>28</v>
      </c>
      <c r="N716" s="181" t="s">
        <v>45</v>
      </c>
      <c r="O716" s="59"/>
      <c r="P716" s="182">
        <f>O716*H716</f>
        <v>0</v>
      </c>
      <c r="Q716" s="182">
        <v>0</v>
      </c>
      <c r="R716" s="182">
        <f>Q716*H716</f>
        <v>0</v>
      </c>
      <c r="S716" s="182">
        <v>0</v>
      </c>
      <c r="T716" s="183">
        <f>S716*H716</f>
        <v>0</v>
      </c>
      <c r="AR716" s="16" t="s">
        <v>281</v>
      </c>
      <c r="AT716" s="16" t="s">
        <v>143</v>
      </c>
      <c r="AU716" s="16" t="s">
        <v>84</v>
      </c>
      <c r="AY716" s="16" t="s">
        <v>140</v>
      </c>
      <c r="BE716" s="184">
        <f>IF(N716="základní",J716,0)</f>
        <v>0</v>
      </c>
      <c r="BF716" s="184">
        <f>IF(N716="snížená",J716,0)</f>
        <v>0</v>
      </c>
      <c r="BG716" s="184">
        <f>IF(N716="zákl. přenesená",J716,0)</f>
        <v>0</v>
      </c>
      <c r="BH716" s="184">
        <f>IF(N716="sníž. přenesená",J716,0)</f>
        <v>0</v>
      </c>
      <c r="BI716" s="184">
        <f>IF(N716="nulová",J716,0)</f>
        <v>0</v>
      </c>
      <c r="BJ716" s="16" t="s">
        <v>82</v>
      </c>
      <c r="BK716" s="184">
        <f>ROUND(I716*H716,2)</f>
        <v>0</v>
      </c>
      <c r="BL716" s="16" t="s">
        <v>281</v>
      </c>
      <c r="BM716" s="16" t="s">
        <v>956</v>
      </c>
    </row>
    <row r="717" spans="2:65" s="1" customFormat="1" ht="11.25">
      <c r="B717" s="33"/>
      <c r="C717" s="34"/>
      <c r="D717" s="185" t="s">
        <v>150</v>
      </c>
      <c r="E717" s="34"/>
      <c r="F717" s="186" t="s">
        <v>957</v>
      </c>
      <c r="G717" s="34"/>
      <c r="H717" s="34"/>
      <c r="I717" s="102"/>
      <c r="J717" s="34"/>
      <c r="K717" s="34"/>
      <c r="L717" s="37"/>
      <c r="M717" s="187"/>
      <c r="N717" s="59"/>
      <c r="O717" s="59"/>
      <c r="P717" s="59"/>
      <c r="Q717" s="59"/>
      <c r="R717" s="59"/>
      <c r="S717" s="59"/>
      <c r="T717" s="60"/>
      <c r="AT717" s="16" t="s">
        <v>150</v>
      </c>
      <c r="AU717" s="16" t="s">
        <v>84</v>
      </c>
    </row>
    <row r="718" spans="2:65" s="1" customFormat="1" ht="16.5" customHeight="1">
      <c r="B718" s="33"/>
      <c r="C718" s="173" t="s">
        <v>958</v>
      </c>
      <c r="D718" s="173" t="s">
        <v>143</v>
      </c>
      <c r="E718" s="174" t="s">
        <v>959</v>
      </c>
      <c r="F718" s="175" t="s">
        <v>960</v>
      </c>
      <c r="G718" s="176" t="s">
        <v>314</v>
      </c>
      <c r="H718" s="177">
        <v>1</v>
      </c>
      <c r="I718" s="178"/>
      <c r="J718" s="179">
        <f>ROUND(I718*H718,2)</f>
        <v>0</v>
      </c>
      <c r="K718" s="175" t="s">
        <v>147</v>
      </c>
      <c r="L718" s="37"/>
      <c r="M718" s="180" t="s">
        <v>28</v>
      </c>
      <c r="N718" s="181" t="s">
        <v>45</v>
      </c>
      <c r="O718" s="59"/>
      <c r="P718" s="182">
        <f>O718*H718</f>
        <v>0</v>
      </c>
      <c r="Q718" s="182">
        <v>0</v>
      </c>
      <c r="R718" s="182">
        <f>Q718*H718</f>
        <v>0</v>
      </c>
      <c r="S718" s="182">
        <v>0</v>
      </c>
      <c r="T718" s="183">
        <f>S718*H718</f>
        <v>0</v>
      </c>
      <c r="AR718" s="16" t="s">
        <v>281</v>
      </c>
      <c r="AT718" s="16" t="s">
        <v>143</v>
      </c>
      <c r="AU718" s="16" t="s">
        <v>84</v>
      </c>
      <c r="AY718" s="16" t="s">
        <v>140</v>
      </c>
      <c r="BE718" s="184">
        <f>IF(N718="základní",J718,0)</f>
        <v>0</v>
      </c>
      <c r="BF718" s="184">
        <f>IF(N718="snížená",J718,0)</f>
        <v>0</v>
      </c>
      <c r="BG718" s="184">
        <f>IF(N718="zákl. přenesená",J718,0)</f>
        <v>0</v>
      </c>
      <c r="BH718" s="184">
        <f>IF(N718="sníž. přenesená",J718,0)</f>
        <v>0</v>
      </c>
      <c r="BI718" s="184">
        <f>IF(N718="nulová",J718,0)</f>
        <v>0</v>
      </c>
      <c r="BJ718" s="16" t="s">
        <v>82</v>
      </c>
      <c r="BK718" s="184">
        <f>ROUND(I718*H718,2)</f>
        <v>0</v>
      </c>
      <c r="BL718" s="16" t="s">
        <v>281</v>
      </c>
      <c r="BM718" s="16" t="s">
        <v>961</v>
      </c>
    </row>
    <row r="719" spans="2:65" s="1" customFormat="1" ht="11.25">
      <c r="B719" s="33"/>
      <c r="C719" s="34"/>
      <c r="D719" s="185" t="s">
        <v>150</v>
      </c>
      <c r="E719" s="34"/>
      <c r="F719" s="186" t="s">
        <v>962</v>
      </c>
      <c r="G719" s="34"/>
      <c r="H719" s="34"/>
      <c r="I719" s="102"/>
      <c r="J719" s="34"/>
      <c r="K719" s="34"/>
      <c r="L719" s="37"/>
      <c r="M719" s="187"/>
      <c r="N719" s="59"/>
      <c r="O719" s="59"/>
      <c r="P719" s="59"/>
      <c r="Q719" s="59"/>
      <c r="R719" s="59"/>
      <c r="S719" s="59"/>
      <c r="T719" s="60"/>
      <c r="AT719" s="16" t="s">
        <v>150</v>
      </c>
      <c r="AU719" s="16" t="s">
        <v>84</v>
      </c>
    </row>
    <row r="720" spans="2:65" s="1" customFormat="1" ht="16.5" customHeight="1">
      <c r="B720" s="33"/>
      <c r="C720" s="173" t="s">
        <v>963</v>
      </c>
      <c r="D720" s="173" t="s">
        <v>143</v>
      </c>
      <c r="E720" s="174" t="s">
        <v>964</v>
      </c>
      <c r="F720" s="175" t="s">
        <v>965</v>
      </c>
      <c r="G720" s="176" t="s">
        <v>314</v>
      </c>
      <c r="H720" s="177">
        <v>1</v>
      </c>
      <c r="I720" s="178"/>
      <c r="J720" s="179">
        <f>ROUND(I720*H720,2)</f>
        <v>0</v>
      </c>
      <c r="K720" s="175" t="s">
        <v>147</v>
      </c>
      <c r="L720" s="37"/>
      <c r="M720" s="180" t="s">
        <v>28</v>
      </c>
      <c r="N720" s="181" t="s">
        <v>45</v>
      </c>
      <c r="O720" s="59"/>
      <c r="P720" s="182">
        <f>O720*H720</f>
        <v>0</v>
      </c>
      <c r="Q720" s="182">
        <v>8.0000000000000007E-5</v>
      </c>
      <c r="R720" s="182">
        <f>Q720*H720</f>
        <v>8.0000000000000007E-5</v>
      </c>
      <c r="S720" s="182">
        <v>0</v>
      </c>
      <c r="T720" s="183">
        <f>S720*H720</f>
        <v>0</v>
      </c>
      <c r="AR720" s="16" t="s">
        <v>281</v>
      </c>
      <c r="AT720" s="16" t="s">
        <v>143</v>
      </c>
      <c r="AU720" s="16" t="s">
        <v>84</v>
      </c>
      <c r="AY720" s="16" t="s">
        <v>140</v>
      </c>
      <c r="BE720" s="184">
        <f>IF(N720="základní",J720,0)</f>
        <v>0</v>
      </c>
      <c r="BF720" s="184">
        <f>IF(N720="snížená",J720,0)</f>
        <v>0</v>
      </c>
      <c r="BG720" s="184">
        <f>IF(N720="zákl. přenesená",J720,0)</f>
        <v>0</v>
      </c>
      <c r="BH720" s="184">
        <f>IF(N720="sníž. přenesená",J720,0)</f>
        <v>0</v>
      </c>
      <c r="BI720" s="184">
        <f>IF(N720="nulová",J720,0)</f>
        <v>0</v>
      </c>
      <c r="BJ720" s="16" t="s">
        <v>82</v>
      </c>
      <c r="BK720" s="184">
        <f>ROUND(I720*H720,2)</f>
        <v>0</v>
      </c>
      <c r="BL720" s="16" t="s">
        <v>281</v>
      </c>
      <c r="BM720" s="16" t="s">
        <v>966</v>
      </c>
    </row>
    <row r="721" spans="2:65" s="1" customFormat="1" ht="11.25">
      <c r="B721" s="33"/>
      <c r="C721" s="34"/>
      <c r="D721" s="185" t="s">
        <v>150</v>
      </c>
      <c r="E721" s="34"/>
      <c r="F721" s="186" t="s">
        <v>967</v>
      </c>
      <c r="G721" s="34"/>
      <c r="H721" s="34"/>
      <c r="I721" s="102"/>
      <c r="J721" s="34"/>
      <c r="K721" s="34"/>
      <c r="L721" s="37"/>
      <c r="M721" s="187"/>
      <c r="N721" s="59"/>
      <c r="O721" s="59"/>
      <c r="P721" s="59"/>
      <c r="Q721" s="59"/>
      <c r="R721" s="59"/>
      <c r="S721" s="59"/>
      <c r="T721" s="60"/>
      <c r="AT721" s="16" t="s">
        <v>150</v>
      </c>
      <c r="AU721" s="16" t="s">
        <v>84</v>
      </c>
    </row>
    <row r="722" spans="2:65" s="1" customFormat="1" ht="16.5" customHeight="1">
      <c r="B722" s="33"/>
      <c r="C722" s="231" t="s">
        <v>968</v>
      </c>
      <c r="D722" s="231" t="s">
        <v>329</v>
      </c>
      <c r="E722" s="232" t="s">
        <v>969</v>
      </c>
      <c r="F722" s="233" t="s">
        <v>970</v>
      </c>
      <c r="G722" s="234" t="s">
        <v>314</v>
      </c>
      <c r="H722" s="235">
        <v>3</v>
      </c>
      <c r="I722" s="236"/>
      <c r="J722" s="237">
        <f>ROUND(I722*H722,2)</f>
        <v>0</v>
      </c>
      <c r="K722" s="233" t="s">
        <v>28</v>
      </c>
      <c r="L722" s="238"/>
      <c r="M722" s="239" t="s">
        <v>28</v>
      </c>
      <c r="N722" s="240" t="s">
        <v>45</v>
      </c>
      <c r="O722" s="59"/>
      <c r="P722" s="182">
        <f>O722*H722</f>
        <v>0</v>
      </c>
      <c r="Q722" s="182">
        <v>2.1999999999999999E-2</v>
      </c>
      <c r="R722" s="182">
        <f>Q722*H722</f>
        <v>6.6000000000000003E-2</v>
      </c>
      <c r="S722" s="182">
        <v>0</v>
      </c>
      <c r="T722" s="183">
        <f>S722*H722</f>
        <v>0</v>
      </c>
      <c r="AR722" s="16" t="s">
        <v>390</v>
      </c>
      <c r="AT722" s="16" t="s">
        <v>329</v>
      </c>
      <c r="AU722" s="16" t="s">
        <v>84</v>
      </c>
      <c r="AY722" s="16" t="s">
        <v>140</v>
      </c>
      <c r="BE722" s="184">
        <f>IF(N722="základní",J722,0)</f>
        <v>0</v>
      </c>
      <c r="BF722" s="184">
        <f>IF(N722="snížená",J722,0)</f>
        <v>0</v>
      </c>
      <c r="BG722" s="184">
        <f>IF(N722="zákl. přenesená",J722,0)</f>
        <v>0</v>
      </c>
      <c r="BH722" s="184">
        <f>IF(N722="sníž. přenesená",J722,0)</f>
        <v>0</v>
      </c>
      <c r="BI722" s="184">
        <f>IF(N722="nulová",J722,0)</f>
        <v>0</v>
      </c>
      <c r="BJ722" s="16" t="s">
        <v>82</v>
      </c>
      <c r="BK722" s="184">
        <f>ROUND(I722*H722,2)</f>
        <v>0</v>
      </c>
      <c r="BL722" s="16" t="s">
        <v>281</v>
      </c>
      <c r="BM722" s="16" t="s">
        <v>971</v>
      </c>
    </row>
    <row r="723" spans="2:65" s="1" customFormat="1" ht="11.25">
      <c r="B723" s="33"/>
      <c r="C723" s="34"/>
      <c r="D723" s="185" t="s">
        <v>150</v>
      </c>
      <c r="E723" s="34"/>
      <c r="F723" s="186" t="s">
        <v>970</v>
      </c>
      <c r="G723" s="34"/>
      <c r="H723" s="34"/>
      <c r="I723" s="102"/>
      <c r="J723" s="34"/>
      <c r="K723" s="34"/>
      <c r="L723" s="37"/>
      <c r="M723" s="187"/>
      <c r="N723" s="59"/>
      <c r="O723" s="59"/>
      <c r="P723" s="59"/>
      <c r="Q723" s="59"/>
      <c r="R723" s="59"/>
      <c r="S723" s="59"/>
      <c r="T723" s="60"/>
      <c r="AT723" s="16" t="s">
        <v>150</v>
      </c>
      <c r="AU723" s="16" t="s">
        <v>84</v>
      </c>
    </row>
    <row r="724" spans="2:65" s="11" customFormat="1" ht="11.25">
      <c r="B724" s="188"/>
      <c r="C724" s="189"/>
      <c r="D724" s="185" t="s">
        <v>152</v>
      </c>
      <c r="E724" s="190" t="s">
        <v>28</v>
      </c>
      <c r="F724" s="191" t="s">
        <v>972</v>
      </c>
      <c r="G724" s="189"/>
      <c r="H724" s="190" t="s">
        <v>28</v>
      </c>
      <c r="I724" s="192"/>
      <c r="J724" s="189"/>
      <c r="K724" s="189"/>
      <c r="L724" s="193"/>
      <c r="M724" s="194"/>
      <c r="N724" s="195"/>
      <c r="O724" s="195"/>
      <c r="P724" s="195"/>
      <c r="Q724" s="195"/>
      <c r="R724" s="195"/>
      <c r="S724" s="195"/>
      <c r="T724" s="196"/>
      <c r="AT724" s="197" t="s">
        <v>152</v>
      </c>
      <c r="AU724" s="197" t="s">
        <v>84</v>
      </c>
      <c r="AV724" s="11" t="s">
        <v>82</v>
      </c>
      <c r="AW724" s="11" t="s">
        <v>35</v>
      </c>
      <c r="AX724" s="11" t="s">
        <v>74</v>
      </c>
      <c r="AY724" s="197" t="s">
        <v>140</v>
      </c>
    </row>
    <row r="725" spans="2:65" s="11" customFormat="1" ht="11.25">
      <c r="B725" s="188"/>
      <c r="C725" s="189"/>
      <c r="D725" s="185" t="s">
        <v>152</v>
      </c>
      <c r="E725" s="190" t="s">
        <v>28</v>
      </c>
      <c r="F725" s="191" t="s">
        <v>973</v>
      </c>
      <c r="G725" s="189"/>
      <c r="H725" s="190" t="s">
        <v>28</v>
      </c>
      <c r="I725" s="192"/>
      <c r="J725" s="189"/>
      <c r="K725" s="189"/>
      <c r="L725" s="193"/>
      <c r="M725" s="194"/>
      <c r="N725" s="195"/>
      <c r="O725" s="195"/>
      <c r="P725" s="195"/>
      <c r="Q725" s="195"/>
      <c r="R725" s="195"/>
      <c r="S725" s="195"/>
      <c r="T725" s="196"/>
      <c r="AT725" s="197" t="s">
        <v>152</v>
      </c>
      <c r="AU725" s="197" t="s">
        <v>84</v>
      </c>
      <c r="AV725" s="11" t="s">
        <v>82</v>
      </c>
      <c r="AW725" s="11" t="s">
        <v>35</v>
      </c>
      <c r="AX725" s="11" t="s">
        <v>74</v>
      </c>
      <c r="AY725" s="197" t="s">
        <v>140</v>
      </c>
    </row>
    <row r="726" spans="2:65" s="12" customFormat="1" ht="11.25">
      <c r="B726" s="198"/>
      <c r="C726" s="199"/>
      <c r="D726" s="185" t="s">
        <v>152</v>
      </c>
      <c r="E726" s="200" t="s">
        <v>28</v>
      </c>
      <c r="F726" s="201" t="s">
        <v>141</v>
      </c>
      <c r="G726" s="199"/>
      <c r="H726" s="202">
        <v>3</v>
      </c>
      <c r="I726" s="203"/>
      <c r="J726" s="199"/>
      <c r="K726" s="199"/>
      <c r="L726" s="204"/>
      <c r="M726" s="205"/>
      <c r="N726" s="206"/>
      <c r="O726" s="206"/>
      <c r="P726" s="206"/>
      <c r="Q726" s="206"/>
      <c r="R726" s="206"/>
      <c r="S726" s="206"/>
      <c r="T726" s="207"/>
      <c r="AT726" s="208" t="s">
        <v>152</v>
      </c>
      <c r="AU726" s="208" t="s">
        <v>84</v>
      </c>
      <c r="AV726" s="12" t="s">
        <v>84</v>
      </c>
      <c r="AW726" s="12" t="s">
        <v>35</v>
      </c>
      <c r="AX726" s="12" t="s">
        <v>82</v>
      </c>
      <c r="AY726" s="208" t="s">
        <v>140</v>
      </c>
    </row>
    <row r="727" spans="2:65" s="1" customFormat="1" ht="16.5" customHeight="1">
      <c r="B727" s="33"/>
      <c r="C727" s="231" t="s">
        <v>974</v>
      </c>
      <c r="D727" s="231" t="s">
        <v>329</v>
      </c>
      <c r="E727" s="232" t="s">
        <v>975</v>
      </c>
      <c r="F727" s="233" t="s">
        <v>976</v>
      </c>
      <c r="G727" s="234" t="s">
        <v>314</v>
      </c>
      <c r="H727" s="235">
        <v>2</v>
      </c>
      <c r="I727" s="236"/>
      <c r="J727" s="237">
        <f>ROUND(I727*H727,2)</f>
        <v>0</v>
      </c>
      <c r="K727" s="233" t="s">
        <v>28</v>
      </c>
      <c r="L727" s="238"/>
      <c r="M727" s="239" t="s">
        <v>28</v>
      </c>
      <c r="N727" s="240" t="s">
        <v>45</v>
      </c>
      <c r="O727" s="59"/>
      <c r="P727" s="182">
        <f>O727*H727</f>
        <v>0</v>
      </c>
      <c r="Q727" s="182">
        <v>1.2E-2</v>
      </c>
      <c r="R727" s="182">
        <f>Q727*H727</f>
        <v>2.4E-2</v>
      </c>
      <c r="S727" s="182">
        <v>0</v>
      </c>
      <c r="T727" s="183">
        <f>S727*H727</f>
        <v>0</v>
      </c>
      <c r="AR727" s="16" t="s">
        <v>390</v>
      </c>
      <c r="AT727" s="16" t="s">
        <v>329</v>
      </c>
      <c r="AU727" s="16" t="s">
        <v>84</v>
      </c>
      <c r="AY727" s="16" t="s">
        <v>140</v>
      </c>
      <c r="BE727" s="184">
        <f>IF(N727="základní",J727,0)</f>
        <v>0</v>
      </c>
      <c r="BF727" s="184">
        <f>IF(N727="snížená",J727,0)</f>
        <v>0</v>
      </c>
      <c r="BG727" s="184">
        <f>IF(N727="zákl. přenesená",J727,0)</f>
        <v>0</v>
      </c>
      <c r="BH727" s="184">
        <f>IF(N727="sníž. přenesená",J727,0)</f>
        <v>0</v>
      </c>
      <c r="BI727" s="184">
        <f>IF(N727="nulová",J727,0)</f>
        <v>0</v>
      </c>
      <c r="BJ727" s="16" t="s">
        <v>82</v>
      </c>
      <c r="BK727" s="184">
        <f>ROUND(I727*H727,2)</f>
        <v>0</v>
      </c>
      <c r="BL727" s="16" t="s">
        <v>281</v>
      </c>
      <c r="BM727" s="16" t="s">
        <v>977</v>
      </c>
    </row>
    <row r="728" spans="2:65" s="1" customFormat="1" ht="11.25">
      <c r="B728" s="33"/>
      <c r="C728" s="34"/>
      <c r="D728" s="185" t="s">
        <v>150</v>
      </c>
      <c r="E728" s="34"/>
      <c r="F728" s="186" t="s">
        <v>976</v>
      </c>
      <c r="G728" s="34"/>
      <c r="H728" s="34"/>
      <c r="I728" s="102"/>
      <c r="J728" s="34"/>
      <c r="K728" s="34"/>
      <c r="L728" s="37"/>
      <c r="M728" s="187"/>
      <c r="N728" s="59"/>
      <c r="O728" s="59"/>
      <c r="P728" s="59"/>
      <c r="Q728" s="59"/>
      <c r="R728" s="59"/>
      <c r="S728" s="59"/>
      <c r="T728" s="60"/>
      <c r="AT728" s="16" t="s">
        <v>150</v>
      </c>
      <c r="AU728" s="16" t="s">
        <v>84</v>
      </c>
    </row>
    <row r="729" spans="2:65" s="11" customFormat="1" ht="11.25">
      <c r="B729" s="188"/>
      <c r="C729" s="189"/>
      <c r="D729" s="185" t="s">
        <v>152</v>
      </c>
      <c r="E729" s="190" t="s">
        <v>28</v>
      </c>
      <c r="F729" s="191" t="s">
        <v>972</v>
      </c>
      <c r="G729" s="189"/>
      <c r="H729" s="190" t="s">
        <v>28</v>
      </c>
      <c r="I729" s="192"/>
      <c r="J729" s="189"/>
      <c r="K729" s="189"/>
      <c r="L729" s="193"/>
      <c r="M729" s="194"/>
      <c r="N729" s="195"/>
      <c r="O729" s="195"/>
      <c r="P729" s="195"/>
      <c r="Q729" s="195"/>
      <c r="R729" s="195"/>
      <c r="S729" s="195"/>
      <c r="T729" s="196"/>
      <c r="AT729" s="197" t="s">
        <v>152</v>
      </c>
      <c r="AU729" s="197" t="s">
        <v>84</v>
      </c>
      <c r="AV729" s="11" t="s">
        <v>82</v>
      </c>
      <c r="AW729" s="11" t="s">
        <v>35</v>
      </c>
      <c r="AX729" s="11" t="s">
        <v>74</v>
      </c>
      <c r="AY729" s="197" t="s">
        <v>140</v>
      </c>
    </row>
    <row r="730" spans="2:65" s="11" customFormat="1" ht="11.25">
      <c r="B730" s="188"/>
      <c r="C730" s="189"/>
      <c r="D730" s="185" t="s">
        <v>152</v>
      </c>
      <c r="E730" s="190" t="s">
        <v>28</v>
      </c>
      <c r="F730" s="191" t="s">
        <v>978</v>
      </c>
      <c r="G730" s="189"/>
      <c r="H730" s="190" t="s">
        <v>28</v>
      </c>
      <c r="I730" s="192"/>
      <c r="J730" s="189"/>
      <c r="K730" s="189"/>
      <c r="L730" s="193"/>
      <c r="M730" s="194"/>
      <c r="N730" s="195"/>
      <c r="O730" s="195"/>
      <c r="P730" s="195"/>
      <c r="Q730" s="195"/>
      <c r="R730" s="195"/>
      <c r="S730" s="195"/>
      <c r="T730" s="196"/>
      <c r="AT730" s="197" t="s">
        <v>152</v>
      </c>
      <c r="AU730" s="197" t="s">
        <v>84</v>
      </c>
      <c r="AV730" s="11" t="s">
        <v>82</v>
      </c>
      <c r="AW730" s="11" t="s">
        <v>35</v>
      </c>
      <c r="AX730" s="11" t="s">
        <v>74</v>
      </c>
      <c r="AY730" s="197" t="s">
        <v>140</v>
      </c>
    </row>
    <row r="731" spans="2:65" s="12" customFormat="1" ht="11.25">
      <c r="B731" s="198"/>
      <c r="C731" s="199"/>
      <c r="D731" s="185" t="s">
        <v>152</v>
      </c>
      <c r="E731" s="200" t="s">
        <v>28</v>
      </c>
      <c r="F731" s="201" t="s">
        <v>84</v>
      </c>
      <c r="G731" s="199"/>
      <c r="H731" s="202">
        <v>2</v>
      </c>
      <c r="I731" s="203"/>
      <c r="J731" s="199"/>
      <c r="K731" s="199"/>
      <c r="L731" s="204"/>
      <c r="M731" s="205"/>
      <c r="N731" s="206"/>
      <c r="O731" s="206"/>
      <c r="P731" s="206"/>
      <c r="Q731" s="206"/>
      <c r="R731" s="206"/>
      <c r="S731" s="206"/>
      <c r="T731" s="207"/>
      <c r="AT731" s="208" t="s">
        <v>152</v>
      </c>
      <c r="AU731" s="208" t="s">
        <v>84</v>
      </c>
      <c r="AV731" s="12" t="s">
        <v>84</v>
      </c>
      <c r="AW731" s="12" t="s">
        <v>35</v>
      </c>
      <c r="AX731" s="12" t="s">
        <v>82</v>
      </c>
      <c r="AY731" s="208" t="s">
        <v>140</v>
      </c>
    </row>
    <row r="732" spans="2:65" s="1" customFormat="1" ht="16.5" customHeight="1">
      <c r="B732" s="33"/>
      <c r="C732" s="231" t="s">
        <v>979</v>
      </c>
      <c r="D732" s="231" t="s">
        <v>329</v>
      </c>
      <c r="E732" s="232" t="s">
        <v>980</v>
      </c>
      <c r="F732" s="233" t="s">
        <v>28</v>
      </c>
      <c r="G732" s="234" t="s">
        <v>314</v>
      </c>
      <c r="H732" s="235">
        <v>1</v>
      </c>
      <c r="I732" s="236"/>
      <c r="J732" s="237">
        <f>ROUND(I732*H732,2)</f>
        <v>0</v>
      </c>
      <c r="K732" s="233" t="s">
        <v>28</v>
      </c>
      <c r="L732" s="238"/>
      <c r="M732" s="239" t="s">
        <v>28</v>
      </c>
      <c r="N732" s="240" t="s">
        <v>45</v>
      </c>
      <c r="O732" s="59"/>
      <c r="P732" s="182">
        <f>O732*H732</f>
        <v>0</v>
      </c>
      <c r="Q732" s="182">
        <v>0</v>
      </c>
      <c r="R732" s="182">
        <f>Q732*H732</f>
        <v>0</v>
      </c>
      <c r="S732" s="182">
        <v>0</v>
      </c>
      <c r="T732" s="183">
        <f>S732*H732</f>
        <v>0</v>
      </c>
      <c r="AR732" s="16" t="s">
        <v>390</v>
      </c>
      <c r="AT732" s="16" t="s">
        <v>329</v>
      </c>
      <c r="AU732" s="16" t="s">
        <v>84</v>
      </c>
      <c r="AY732" s="16" t="s">
        <v>140</v>
      </c>
      <c r="BE732" s="184">
        <f>IF(N732="základní",J732,0)</f>
        <v>0</v>
      </c>
      <c r="BF732" s="184">
        <f>IF(N732="snížená",J732,0)</f>
        <v>0</v>
      </c>
      <c r="BG732" s="184">
        <f>IF(N732="zákl. přenesená",J732,0)</f>
        <v>0</v>
      </c>
      <c r="BH732" s="184">
        <f>IF(N732="sníž. přenesená",J732,0)</f>
        <v>0</v>
      </c>
      <c r="BI732" s="184">
        <f>IF(N732="nulová",J732,0)</f>
        <v>0</v>
      </c>
      <c r="BJ732" s="16" t="s">
        <v>82</v>
      </c>
      <c r="BK732" s="184">
        <f>ROUND(I732*H732,2)</f>
        <v>0</v>
      </c>
      <c r="BL732" s="16" t="s">
        <v>281</v>
      </c>
      <c r="BM732" s="16" t="s">
        <v>981</v>
      </c>
    </row>
    <row r="733" spans="2:65" s="1" customFormat="1" ht="11.25">
      <c r="B733" s="33"/>
      <c r="C733" s="34"/>
      <c r="D733" s="185" t="s">
        <v>150</v>
      </c>
      <c r="E733" s="34"/>
      <c r="F733" s="186" t="s">
        <v>982</v>
      </c>
      <c r="G733" s="34"/>
      <c r="H733" s="34"/>
      <c r="I733" s="102"/>
      <c r="J733" s="34"/>
      <c r="K733" s="34"/>
      <c r="L733" s="37"/>
      <c r="M733" s="187"/>
      <c r="N733" s="59"/>
      <c r="O733" s="59"/>
      <c r="P733" s="59"/>
      <c r="Q733" s="59"/>
      <c r="R733" s="59"/>
      <c r="S733" s="59"/>
      <c r="T733" s="60"/>
      <c r="AT733" s="16" t="s">
        <v>150</v>
      </c>
      <c r="AU733" s="16" t="s">
        <v>84</v>
      </c>
    </row>
    <row r="734" spans="2:65" s="11" customFormat="1" ht="11.25">
      <c r="B734" s="188"/>
      <c r="C734" s="189"/>
      <c r="D734" s="185" t="s">
        <v>152</v>
      </c>
      <c r="E734" s="190" t="s">
        <v>28</v>
      </c>
      <c r="F734" s="191" t="s">
        <v>589</v>
      </c>
      <c r="G734" s="189"/>
      <c r="H734" s="190" t="s">
        <v>28</v>
      </c>
      <c r="I734" s="192"/>
      <c r="J734" s="189"/>
      <c r="K734" s="189"/>
      <c r="L734" s="193"/>
      <c r="M734" s="194"/>
      <c r="N734" s="195"/>
      <c r="O734" s="195"/>
      <c r="P734" s="195"/>
      <c r="Q734" s="195"/>
      <c r="R734" s="195"/>
      <c r="S734" s="195"/>
      <c r="T734" s="196"/>
      <c r="AT734" s="197" t="s">
        <v>152</v>
      </c>
      <c r="AU734" s="197" t="s">
        <v>84</v>
      </c>
      <c r="AV734" s="11" t="s">
        <v>82</v>
      </c>
      <c r="AW734" s="11" t="s">
        <v>35</v>
      </c>
      <c r="AX734" s="11" t="s">
        <v>74</v>
      </c>
      <c r="AY734" s="197" t="s">
        <v>140</v>
      </c>
    </row>
    <row r="735" spans="2:65" s="11" customFormat="1" ht="11.25">
      <c r="B735" s="188"/>
      <c r="C735" s="189"/>
      <c r="D735" s="185" t="s">
        <v>152</v>
      </c>
      <c r="E735" s="190" t="s">
        <v>28</v>
      </c>
      <c r="F735" s="191" t="s">
        <v>983</v>
      </c>
      <c r="G735" s="189"/>
      <c r="H735" s="190" t="s">
        <v>28</v>
      </c>
      <c r="I735" s="192"/>
      <c r="J735" s="189"/>
      <c r="K735" s="189"/>
      <c r="L735" s="193"/>
      <c r="M735" s="194"/>
      <c r="N735" s="195"/>
      <c r="O735" s="195"/>
      <c r="P735" s="195"/>
      <c r="Q735" s="195"/>
      <c r="R735" s="195"/>
      <c r="S735" s="195"/>
      <c r="T735" s="196"/>
      <c r="AT735" s="197" t="s">
        <v>152</v>
      </c>
      <c r="AU735" s="197" t="s">
        <v>84</v>
      </c>
      <c r="AV735" s="11" t="s">
        <v>82</v>
      </c>
      <c r="AW735" s="11" t="s">
        <v>35</v>
      </c>
      <c r="AX735" s="11" t="s">
        <v>74</v>
      </c>
      <c r="AY735" s="197" t="s">
        <v>140</v>
      </c>
    </row>
    <row r="736" spans="2:65" s="12" customFormat="1" ht="11.25">
      <c r="B736" s="198"/>
      <c r="C736" s="199"/>
      <c r="D736" s="185" t="s">
        <v>152</v>
      </c>
      <c r="E736" s="200" t="s">
        <v>28</v>
      </c>
      <c r="F736" s="201" t="s">
        <v>82</v>
      </c>
      <c r="G736" s="199"/>
      <c r="H736" s="202">
        <v>1</v>
      </c>
      <c r="I736" s="203"/>
      <c r="J736" s="199"/>
      <c r="K736" s="199"/>
      <c r="L736" s="204"/>
      <c r="M736" s="205"/>
      <c r="N736" s="206"/>
      <c r="O736" s="206"/>
      <c r="P736" s="206"/>
      <c r="Q736" s="206"/>
      <c r="R736" s="206"/>
      <c r="S736" s="206"/>
      <c r="T736" s="207"/>
      <c r="AT736" s="208" t="s">
        <v>152</v>
      </c>
      <c r="AU736" s="208" t="s">
        <v>84</v>
      </c>
      <c r="AV736" s="12" t="s">
        <v>84</v>
      </c>
      <c r="AW736" s="12" t="s">
        <v>35</v>
      </c>
      <c r="AX736" s="12" t="s">
        <v>82</v>
      </c>
      <c r="AY736" s="208" t="s">
        <v>140</v>
      </c>
    </row>
    <row r="737" spans="2:65" s="1" customFormat="1" ht="16.5" customHeight="1">
      <c r="B737" s="33"/>
      <c r="C737" s="173" t="s">
        <v>984</v>
      </c>
      <c r="D737" s="173" t="s">
        <v>143</v>
      </c>
      <c r="E737" s="174" t="s">
        <v>985</v>
      </c>
      <c r="F737" s="175" t="s">
        <v>986</v>
      </c>
      <c r="G737" s="176" t="s">
        <v>400</v>
      </c>
      <c r="H737" s="177">
        <v>3.6</v>
      </c>
      <c r="I737" s="178"/>
      <c r="J737" s="179">
        <f>ROUND(I737*H737,2)</f>
        <v>0</v>
      </c>
      <c r="K737" s="175" t="s">
        <v>28</v>
      </c>
      <c r="L737" s="37"/>
      <c r="M737" s="180" t="s">
        <v>28</v>
      </c>
      <c r="N737" s="181" t="s">
        <v>45</v>
      </c>
      <c r="O737" s="59"/>
      <c r="P737" s="182">
        <f>O737*H737</f>
        <v>0</v>
      </c>
      <c r="Q737" s="182">
        <v>0</v>
      </c>
      <c r="R737" s="182">
        <f>Q737*H737</f>
        <v>0</v>
      </c>
      <c r="S737" s="182">
        <v>0</v>
      </c>
      <c r="T737" s="183">
        <f>S737*H737</f>
        <v>0</v>
      </c>
      <c r="AR737" s="16" t="s">
        <v>281</v>
      </c>
      <c r="AT737" s="16" t="s">
        <v>143</v>
      </c>
      <c r="AU737" s="16" t="s">
        <v>84</v>
      </c>
      <c r="AY737" s="16" t="s">
        <v>140</v>
      </c>
      <c r="BE737" s="184">
        <f>IF(N737="základní",J737,0)</f>
        <v>0</v>
      </c>
      <c r="BF737" s="184">
        <f>IF(N737="snížená",J737,0)</f>
        <v>0</v>
      </c>
      <c r="BG737" s="184">
        <f>IF(N737="zákl. přenesená",J737,0)</f>
        <v>0</v>
      </c>
      <c r="BH737" s="184">
        <f>IF(N737="sníž. přenesená",J737,0)</f>
        <v>0</v>
      </c>
      <c r="BI737" s="184">
        <f>IF(N737="nulová",J737,0)</f>
        <v>0</v>
      </c>
      <c r="BJ737" s="16" t="s">
        <v>82</v>
      </c>
      <c r="BK737" s="184">
        <f>ROUND(I737*H737,2)</f>
        <v>0</v>
      </c>
      <c r="BL737" s="16" t="s">
        <v>281</v>
      </c>
      <c r="BM737" s="16" t="s">
        <v>987</v>
      </c>
    </row>
    <row r="738" spans="2:65" s="1" customFormat="1" ht="11.25">
      <c r="B738" s="33"/>
      <c r="C738" s="34"/>
      <c r="D738" s="185" t="s">
        <v>150</v>
      </c>
      <c r="E738" s="34"/>
      <c r="F738" s="186" t="s">
        <v>986</v>
      </c>
      <c r="G738" s="34"/>
      <c r="H738" s="34"/>
      <c r="I738" s="102"/>
      <c r="J738" s="34"/>
      <c r="K738" s="34"/>
      <c r="L738" s="37"/>
      <c r="M738" s="187"/>
      <c r="N738" s="59"/>
      <c r="O738" s="59"/>
      <c r="P738" s="59"/>
      <c r="Q738" s="59"/>
      <c r="R738" s="59"/>
      <c r="S738" s="59"/>
      <c r="T738" s="60"/>
      <c r="AT738" s="16" t="s">
        <v>150</v>
      </c>
      <c r="AU738" s="16" t="s">
        <v>84</v>
      </c>
    </row>
    <row r="739" spans="2:65" s="1" customFormat="1" ht="16.5" customHeight="1">
      <c r="B739" s="33"/>
      <c r="C739" s="173" t="s">
        <v>988</v>
      </c>
      <c r="D739" s="173" t="s">
        <v>143</v>
      </c>
      <c r="E739" s="174" t="s">
        <v>989</v>
      </c>
      <c r="F739" s="175" t="s">
        <v>990</v>
      </c>
      <c r="G739" s="176" t="s">
        <v>400</v>
      </c>
      <c r="H739" s="177">
        <v>3.6</v>
      </c>
      <c r="I739" s="178"/>
      <c r="J739" s="179">
        <f>ROUND(I739*H739,2)</f>
        <v>0</v>
      </c>
      <c r="K739" s="175" t="s">
        <v>28</v>
      </c>
      <c r="L739" s="37"/>
      <c r="M739" s="180" t="s">
        <v>28</v>
      </c>
      <c r="N739" s="181" t="s">
        <v>45</v>
      </c>
      <c r="O739" s="59"/>
      <c r="P739" s="182">
        <f>O739*H739</f>
        <v>0</v>
      </c>
      <c r="Q739" s="182">
        <v>0</v>
      </c>
      <c r="R739" s="182">
        <f>Q739*H739</f>
        <v>0</v>
      </c>
      <c r="S739" s="182">
        <v>0</v>
      </c>
      <c r="T739" s="183">
        <f>S739*H739</f>
        <v>0</v>
      </c>
      <c r="AR739" s="16" t="s">
        <v>281</v>
      </c>
      <c r="AT739" s="16" t="s">
        <v>143</v>
      </c>
      <c r="AU739" s="16" t="s">
        <v>84</v>
      </c>
      <c r="AY739" s="16" t="s">
        <v>140</v>
      </c>
      <c r="BE739" s="184">
        <f>IF(N739="základní",J739,0)</f>
        <v>0</v>
      </c>
      <c r="BF739" s="184">
        <f>IF(N739="snížená",J739,0)</f>
        <v>0</v>
      </c>
      <c r="BG739" s="184">
        <f>IF(N739="zákl. přenesená",J739,0)</f>
        <v>0</v>
      </c>
      <c r="BH739" s="184">
        <f>IF(N739="sníž. přenesená",J739,0)</f>
        <v>0</v>
      </c>
      <c r="BI739" s="184">
        <f>IF(N739="nulová",J739,0)</f>
        <v>0</v>
      </c>
      <c r="BJ739" s="16" t="s">
        <v>82</v>
      </c>
      <c r="BK739" s="184">
        <f>ROUND(I739*H739,2)</f>
        <v>0</v>
      </c>
      <c r="BL739" s="16" t="s">
        <v>281</v>
      </c>
      <c r="BM739" s="16" t="s">
        <v>991</v>
      </c>
    </row>
    <row r="740" spans="2:65" s="1" customFormat="1" ht="11.25">
      <c r="B740" s="33"/>
      <c r="C740" s="34"/>
      <c r="D740" s="185" t="s">
        <v>150</v>
      </c>
      <c r="E740" s="34"/>
      <c r="F740" s="186" t="s">
        <v>990</v>
      </c>
      <c r="G740" s="34"/>
      <c r="H740" s="34"/>
      <c r="I740" s="102"/>
      <c r="J740" s="34"/>
      <c r="K740" s="34"/>
      <c r="L740" s="37"/>
      <c r="M740" s="187"/>
      <c r="N740" s="59"/>
      <c r="O740" s="59"/>
      <c r="P740" s="59"/>
      <c r="Q740" s="59"/>
      <c r="R740" s="59"/>
      <c r="S740" s="59"/>
      <c r="T740" s="60"/>
      <c r="AT740" s="16" t="s">
        <v>150</v>
      </c>
      <c r="AU740" s="16" t="s">
        <v>84</v>
      </c>
    </row>
    <row r="741" spans="2:65" s="11" customFormat="1" ht="11.25">
      <c r="B741" s="188"/>
      <c r="C741" s="189"/>
      <c r="D741" s="185" t="s">
        <v>152</v>
      </c>
      <c r="E741" s="190" t="s">
        <v>28</v>
      </c>
      <c r="F741" s="191" t="s">
        <v>972</v>
      </c>
      <c r="G741" s="189"/>
      <c r="H741" s="190" t="s">
        <v>28</v>
      </c>
      <c r="I741" s="192"/>
      <c r="J741" s="189"/>
      <c r="K741" s="189"/>
      <c r="L741" s="193"/>
      <c r="M741" s="194"/>
      <c r="N741" s="195"/>
      <c r="O741" s="195"/>
      <c r="P741" s="195"/>
      <c r="Q741" s="195"/>
      <c r="R741" s="195"/>
      <c r="S741" s="195"/>
      <c r="T741" s="196"/>
      <c r="AT741" s="197" t="s">
        <v>152</v>
      </c>
      <c r="AU741" s="197" t="s">
        <v>84</v>
      </c>
      <c r="AV741" s="11" t="s">
        <v>82</v>
      </c>
      <c r="AW741" s="11" t="s">
        <v>35</v>
      </c>
      <c r="AX741" s="11" t="s">
        <v>74</v>
      </c>
      <c r="AY741" s="197" t="s">
        <v>140</v>
      </c>
    </row>
    <row r="742" spans="2:65" s="11" customFormat="1" ht="11.25">
      <c r="B742" s="188"/>
      <c r="C742" s="189"/>
      <c r="D742" s="185" t="s">
        <v>152</v>
      </c>
      <c r="E742" s="190" t="s">
        <v>28</v>
      </c>
      <c r="F742" s="191" t="s">
        <v>992</v>
      </c>
      <c r="G742" s="189"/>
      <c r="H742" s="190" t="s">
        <v>28</v>
      </c>
      <c r="I742" s="192"/>
      <c r="J742" s="189"/>
      <c r="K742" s="189"/>
      <c r="L742" s="193"/>
      <c r="M742" s="194"/>
      <c r="N742" s="195"/>
      <c r="O742" s="195"/>
      <c r="P742" s="195"/>
      <c r="Q742" s="195"/>
      <c r="R742" s="195"/>
      <c r="S742" s="195"/>
      <c r="T742" s="196"/>
      <c r="AT742" s="197" t="s">
        <v>152</v>
      </c>
      <c r="AU742" s="197" t="s">
        <v>84</v>
      </c>
      <c r="AV742" s="11" t="s">
        <v>82</v>
      </c>
      <c r="AW742" s="11" t="s">
        <v>35</v>
      </c>
      <c r="AX742" s="11" t="s">
        <v>74</v>
      </c>
      <c r="AY742" s="197" t="s">
        <v>140</v>
      </c>
    </row>
    <row r="743" spans="2:65" s="12" customFormat="1" ht="11.25">
      <c r="B743" s="198"/>
      <c r="C743" s="199"/>
      <c r="D743" s="185" t="s">
        <v>152</v>
      </c>
      <c r="E743" s="200" t="s">
        <v>28</v>
      </c>
      <c r="F743" s="201" t="s">
        <v>993</v>
      </c>
      <c r="G743" s="199"/>
      <c r="H743" s="202">
        <v>3.6</v>
      </c>
      <c r="I743" s="203"/>
      <c r="J743" s="199"/>
      <c r="K743" s="199"/>
      <c r="L743" s="204"/>
      <c r="M743" s="205"/>
      <c r="N743" s="206"/>
      <c r="O743" s="206"/>
      <c r="P743" s="206"/>
      <c r="Q743" s="206"/>
      <c r="R743" s="206"/>
      <c r="S743" s="206"/>
      <c r="T743" s="207"/>
      <c r="AT743" s="208" t="s">
        <v>152</v>
      </c>
      <c r="AU743" s="208" t="s">
        <v>84</v>
      </c>
      <c r="AV743" s="12" t="s">
        <v>84</v>
      </c>
      <c r="AW743" s="12" t="s">
        <v>35</v>
      </c>
      <c r="AX743" s="12" t="s">
        <v>82</v>
      </c>
      <c r="AY743" s="208" t="s">
        <v>140</v>
      </c>
    </row>
    <row r="744" spans="2:65" s="1" customFormat="1" ht="16.5" customHeight="1">
      <c r="B744" s="33"/>
      <c r="C744" s="173" t="s">
        <v>994</v>
      </c>
      <c r="D744" s="173" t="s">
        <v>143</v>
      </c>
      <c r="E744" s="174" t="s">
        <v>941</v>
      </c>
      <c r="F744" s="175" t="s">
        <v>942</v>
      </c>
      <c r="G744" s="176" t="s">
        <v>146</v>
      </c>
      <c r="H744" s="177">
        <v>0.09</v>
      </c>
      <c r="I744" s="178"/>
      <c r="J744" s="179">
        <f>ROUND(I744*H744,2)</f>
        <v>0</v>
      </c>
      <c r="K744" s="175" t="s">
        <v>147</v>
      </c>
      <c r="L744" s="37"/>
      <c r="M744" s="180" t="s">
        <v>28</v>
      </c>
      <c r="N744" s="181" t="s">
        <v>45</v>
      </c>
      <c r="O744" s="59"/>
      <c r="P744" s="182">
        <f>O744*H744</f>
        <v>0</v>
      </c>
      <c r="Q744" s="182">
        <v>0</v>
      </c>
      <c r="R744" s="182">
        <f>Q744*H744</f>
        <v>0</v>
      </c>
      <c r="S744" s="182">
        <v>0</v>
      </c>
      <c r="T744" s="183">
        <f>S744*H744</f>
        <v>0</v>
      </c>
      <c r="AR744" s="16" t="s">
        <v>281</v>
      </c>
      <c r="AT744" s="16" t="s">
        <v>143</v>
      </c>
      <c r="AU744" s="16" t="s">
        <v>84</v>
      </c>
      <c r="AY744" s="16" t="s">
        <v>140</v>
      </c>
      <c r="BE744" s="184">
        <f>IF(N744="základní",J744,0)</f>
        <v>0</v>
      </c>
      <c r="BF744" s="184">
        <f>IF(N744="snížená",J744,0)</f>
        <v>0</v>
      </c>
      <c r="BG744" s="184">
        <f>IF(N744="zákl. přenesená",J744,0)</f>
        <v>0</v>
      </c>
      <c r="BH744" s="184">
        <f>IF(N744="sníž. přenesená",J744,0)</f>
        <v>0</v>
      </c>
      <c r="BI744" s="184">
        <f>IF(N744="nulová",J744,0)</f>
        <v>0</v>
      </c>
      <c r="BJ744" s="16" t="s">
        <v>82</v>
      </c>
      <c r="BK744" s="184">
        <f>ROUND(I744*H744,2)</f>
        <v>0</v>
      </c>
      <c r="BL744" s="16" t="s">
        <v>281</v>
      </c>
      <c r="BM744" s="16" t="s">
        <v>995</v>
      </c>
    </row>
    <row r="745" spans="2:65" s="1" customFormat="1" ht="19.5">
      <c r="B745" s="33"/>
      <c r="C745" s="34"/>
      <c r="D745" s="185" t="s">
        <v>150</v>
      </c>
      <c r="E745" s="34"/>
      <c r="F745" s="186" t="s">
        <v>944</v>
      </c>
      <c r="G745" s="34"/>
      <c r="H745" s="34"/>
      <c r="I745" s="102"/>
      <c r="J745" s="34"/>
      <c r="K745" s="34"/>
      <c r="L745" s="37"/>
      <c r="M745" s="187"/>
      <c r="N745" s="59"/>
      <c r="O745" s="59"/>
      <c r="P745" s="59"/>
      <c r="Q745" s="59"/>
      <c r="R745" s="59"/>
      <c r="S745" s="59"/>
      <c r="T745" s="60"/>
      <c r="AT745" s="16" t="s">
        <v>150</v>
      </c>
      <c r="AU745" s="16" t="s">
        <v>84</v>
      </c>
    </row>
    <row r="746" spans="2:65" s="10" customFormat="1" ht="22.9" customHeight="1">
      <c r="B746" s="157"/>
      <c r="C746" s="158"/>
      <c r="D746" s="159" t="s">
        <v>73</v>
      </c>
      <c r="E746" s="171" t="s">
        <v>996</v>
      </c>
      <c r="F746" s="171" t="s">
        <v>997</v>
      </c>
      <c r="G746" s="158"/>
      <c r="H746" s="158"/>
      <c r="I746" s="161"/>
      <c r="J746" s="172">
        <f>BK746</f>
        <v>0</v>
      </c>
      <c r="K746" s="158"/>
      <c r="L746" s="163"/>
      <c r="M746" s="164"/>
      <c r="N746" s="165"/>
      <c r="O746" s="165"/>
      <c r="P746" s="166">
        <f>SUM(P747:P792)</f>
        <v>0</v>
      </c>
      <c r="Q746" s="165"/>
      <c r="R746" s="166">
        <f>SUM(R747:R792)</f>
        <v>0.15808</v>
      </c>
      <c r="S746" s="165"/>
      <c r="T746" s="167">
        <f>SUM(T747:T792)</f>
        <v>0</v>
      </c>
      <c r="AR746" s="168" t="s">
        <v>84</v>
      </c>
      <c r="AT746" s="169" t="s">
        <v>73</v>
      </c>
      <c r="AU746" s="169" t="s">
        <v>82</v>
      </c>
      <c r="AY746" s="168" t="s">
        <v>140</v>
      </c>
      <c r="BK746" s="170">
        <f>SUM(BK747:BK792)</f>
        <v>0</v>
      </c>
    </row>
    <row r="747" spans="2:65" s="1" customFormat="1" ht="16.5" customHeight="1">
      <c r="B747" s="33"/>
      <c r="C747" s="173" t="s">
        <v>998</v>
      </c>
      <c r="D747" s="173" t="s">
        <v>143</v>
      </c>
      <c r="E747" s="174" t="s">
        <v>999</v>
      </c>
      <c r="F747" s="175" t="s">
        <v>1000</v>
      </c>
      <c r="G747" s="176" t="s">
        <v>314</v>
      </c>
      <c r="H747" s="177">
        <v>5</v>
      </c>
      <c r="I747" s="178"/>
      <c r="J747" s="179">
        <f>ROUND(I747*H747,2)</f>
        <v>0</v>
      </c>
      <c r="K747" s="175" t="s">
        <v>147</v>
      </c>
      <c r="L747" s="37"/>
      <c r="M747" s="180" t="s">
        <v>28</v>
      </c>
      <c r="N747" s="181" t="s">
        <v>45</v>
      </c>
      <c r="O747" s="59"/>
      <c r="P747" s="182">
        <f>O747*H747</f>
        <v>0</v>
      </c>
      <c r="Q747" s="182">
        <v>0</v>
      </c>
      <c r="R747" s="182">
        <f>Q747*H747</f>
        <v>0</v>
      </c>
      <c r="S747" s="182">
        <v>0</v>
      </c>
      <c r="T747" s="183">
        <f>S747*H747</f>
        <v>0</v>
      </c>
      <c r="AR747" s="16" t="s">
        <v>281</v>
      </c>
      <c r="AT747" s="16" t="s">
        <v>143</v>
      </c>
      <c r="AU747" s="16" t="s">
        <v>84</v>
      </c>
      <c r="AY747" s="16" t="s">
        <v>140</v>
      </c>
      <c r="BE747" s="184">
        <f>IF(N747="základní",J747,0)</f>
        <v>0</v>
      </c>
      <c r="BF747" s="184">
        <f>IF(N747="snížená",J747,0)</f>
        <v>0</v>
      </c>
      <c r="BG747" s="184">
        <f>IF(N747="zákl. přenesená",J747,0)</f>
        <v>0</v>
      </c>
      <c r="BH747" s="184">
        <f>IF(N747="sníž. přenesená",J747,0)</f>
        <v>0</v>
      </c>
      <c r="BI747" s="184">
        <f>IF(N747="nulová",J747,0)</f>
        <v>0</v>
      </c>
      <c r="BJ747" s="16" t="s">
        <v>82</v>
      </c>
      <c r="BK747" s="184">
        <f>ROUND(I747*H747,2)</f>
        <v>0</v>
      </c>
      <c r="BL747" s="16" t="s">
        <v>281</v>
      </c>
      <c r="BM747" s="16" t="s">
        <v>1001</v>
      </c>
    </row>
    <row r="748" spans="2:65" s="1" customFormat="1" ht="11.25">
      <c r="B748" s="33"/>
      <c r="C748" s="34"/>
      <c r="D748" s="185" t="s">
        <v>150</v>
      </c>
      <c r="E748" s="34"/>
      <c r="F748" s="186" t="s">
        <v>1002</v>
      </c>
      <c r="G748" s="34"/>
      <c r="H748" s="34"/>
      <c r="I748" s="102"/>
      <c r="J748" s="34"/>
      <c r="K748" s="34"/>
      <c r="L748" s="37"/>
      <c r="M748" s="187"/>
      <c r="N748" s="59"/>
      <c r="O748" s="59"/>
      <c r="P748" s="59"/>
      <c r="Q748" s="59"/>
      <c r="R748" s="59"/>
      <c r="S748" s="59"/>
      <c r="T748" s="60"/>
      <c r="AT748" s="16" t="s">
        <v>150</v>
      </c>
      <c r="AU748" s="16" t="s">
        <v>84</v>
      </c>
    </row>
    <row r="749" spans="2:65" s="11" customFormat="1" ht="11.25">
      <c r="B749" s="188"/>
      <c r="C749" s="189"/>
      <c r="D749" s="185" t="s">
        <v>152</v>
      </c>
      <c r="E749" s="190" t="s">
        <v>28</v>
      </c>
      <c r="F749" s="191" t="s">
        <v>952</v>
      </c>
      <c r="G749" s="189"/>
      <c r="H749" s="190" t="s">
        <v>28</v>
      </c>
      <c r="I749" s="192"/>
      <c r="J749" s="189"/>
      <c r="K749" s="189"/>
      <c r="L749" s="193"/>
      <c r="M749" s="194"/>
      <c r="N749" s="195"/>
      <c r="O749" s="195"/>
      <c r="P749" s="195"/>
      <c r="Q749" s="195"/>
      <c r="R749" s="195"/>
      <c r="S749" s="195"/>
      <c r="T749" s="196"/>
      <c r="AT749" s="197" t="s">
        <v>152</v>
      </c>
      <c r="AU749" s="197" t="s">
        <v>84</v>
      </c>
      <c r="AV749" s="11" t="s">
        <v>82</v>
      </c>
      <c r="AW749" s="11" t="s">
        <v>35</v>
      </c>
      <c r="AX749" s="11" t="s">
        <v>74</v>
      </c>
      <c r="AY749" s="197" t="s">
        <v>140</v>
      </c>
    </row>
    <row r="750" spans="2:65" s="12" customFormat="1" ht="11.25">
      <c r="B750" s="198"/>
      <c r="C750" s="199"/>
      <c r="D750" s="185" t="s">
        <v>152</v>
      </c>
      <c r="E750" s="200" t="s">
        <v>28</v>
      </c>
      <c r="F750" s="201" t="s">
        <v>180</v>
      </c>
      <c r="G750" s="199"/>
      <c r="H750" s="202">
        <v>5</v>
      </c>
      <c r="I750" s="203"/>
      <c r="J750" s="199"/>
      <c r="K750" s="199"/>
      <c r="L750" s="204"/>
      <c r="M750" s="205"/>
      <c r="N750" s="206"/>
      <c r="O750" s="206"/>
      <c r="P750" s="206"/>
      <c r="Q750" s="206"/>
      <c r="R750" s="206"/>
      <c r="S750" s="206"/>
      <c r="T750" s="207"/>
      <c r="AT750" s="208" t="s">
        <v>152</v>
      </c>
      <c r="AU750" s="208" t="s">
        <v>84</v>
      </c>
      <c r="AV750" s="12" t="s">
        <v>84</v>
      </c>
      <c r="AW750" s="12" t="s">
        <v>35</v>
      </c>
      <c r="AX750" s="12" t="s">
        <v>82</v>
      </c>
      <c r="AY750" s="208" t="s">
        <v>140</v>
      </c>
    </row>
    <row r="751" spans="2:65" s="1" customFormat="1" ht="16.5" customHeight="1">
      <c r="B751" s="33"/>
      <c r="C751" s="173" t="s">
        <v>1003</v>
      </c>
      <c r="D751" s="173" t="s">
        <v>143</v>
      </c>
      <c r="E751" s="174" t="s">
        <v>1004</v>
      </c>
      <c r="F751" s="175" t="s">
        <v>1005</v>
      </c>
      <c r="G751" s="176" t="s">
        <v>314</v>
      </c>
      <c r="H751" s="177">
        <v>5</v>
      </c>
      <c r="I751" s="178"/>
      <c r="J751" s="179">
        <f>ROUND(I751*H751,2)</f>
        <v>0</v>
      </c>
      <c r="K751" s="175" t="s">
        <v>147</v>
      </c>
      <c r="L751" s="37"/>
      <c r="M751" s="180" t="s">
        <v>28</v>
      </c>
      <c r="N751" s="181" t="s">
        <v>45</v>
      </c>
      <c r="O751" s="59"/>
      <c r="P751" s="182">
        <f>O751*H751</f>
        <v>0</v>
      </c>
      <c r="Q751" s="182">
        <v>0</v>
      </c>
      <c r="R751" s="182">
        <f>Q751*H751</f>
        <v>0</v>
      </c>
      <c r="S751" s="182">
        <v>0</v>
      </c>
      <c r="T751" s="183">
        <f>S751*H751</f>
        <v>0</v>
      </c>
      <c r="AR751" s="16" t="s">
        <v>281</v>
      </c>
      <c r="AT751" s="16" t="s">
        <v>143</v>
      </c>
      <c r="AU751" s="16" t="s">
        <v>84</v>
      </c>
      <c r="AY751" s="16" t="s">
        <v>140</v>
      </c>
      <c r="BE751" s="184">
        <f>IF(N751="základní",J751,0)</f>
        <v>0</v>
      </c>
      <c r="BF751" s="184">
        <f>IF(N751="snížená",J751,0)</f>
        <v>0</v>
      </c>
      <c r="BG751" s="184">
        <f>IF(N751="zákl. přenesená",J751,0)</f>
        <v>0</v>
      </c>
      <c r="BH751" s="184">
        <f>IF(N751="sníž. přenesená",J751,0)</f>
        <v>0</v>
      </c>
      <c r="BI751" s="184">
        <f>IF(N751="nulová",J751,0)</f>
        <v>0</v>
      </c>
      <c r="BJ751" s="16" t="s">
        <v>82</v>
      </c>
      <c r="BK751" s="184">
        <f>ROUND(I751*H751,2)</f>
        <v>0</v>
      </c>
      <c r="BL751" s="16" t="s">
        <v>281</v>
      </c>
      <c r="BM751" s="16" t="s">
        <v>1006</v>
      </c>
    </row>
    <row r="752" spans="2:65" s="1" customFormat="1" ht="11.25">
      <c r="B752" s="33"/>
      <c r="C752" s="34"/>
      <c r="D752" s="185" t="s">
        <v>150</v>
      </c>
      <c r="E752" s="34"/>
      <c r="F752" s="186" t="s">
        <v>1007</v>
      </c>
      <c r="G752" s="34"/>
      <c r="H752" s="34"/>
      <c r="I752" s="102"/>
      <c r="J752" s="34"/>
      <c r="K752" s="34"/>
      <c r="L752" s="37"/>
      <c r="M752" s="187"/>
      <c r="N752" s="59"/>
      <c r="O752" s="59"/>
      <c r="P752" s="59"/>
      <c r="Q752" s="59"/>
      <c r="R752" s="59"/>
      <c r="S752" s="59"/>
      <c r="T752" s="60"/>
      <c r="AT752" s="16" t="s">
        <v>150</v>
      </c>
      <c r="AU752" s="16" t="s">
        <v>84</v>
      </c>
    </row>
    <row r="753" spans="2:65" s="11" customFormat="1" ht="11.25">
      <c r="B753" s="188"/>
      <c r="C753" s="189"/>
      <c r="D753" s="185" t="s">
        <v>152</v>
      </c>
      <c r="E753" s="190" t="s">
        <v>28</v>
      </c>
      <c r="F753" s="191" t="s">
        <v>1008</v>
      </c>
      <c r="G753" s="189"/>
      <c r="H753" s="190" t="s">
        <v>28</v>
      </c>
      <c r="I753" s="192"/>
      <c r="J753" s="189"/>
      <c r="K753" s="189"/>
      <c r="L753" s="193"/>
      <c r="M753" s="194"/>
      <c r="N753" s="195"/>
      <c r="O753" s="195"/>
      <c r="P753" s="195"/>
      <c r="Q753" s="195"/>
      <c r="R753" s="195"/>
      <c r="S753" s="195"/>
      <c r="T753" s="196"/>
      <c r="AT753" s="197" t="s">
        <v>152</v>
      </c>
      <c r="AU753" s="197" t="s">
        <v>84</v>
      </c>
      <c r="AV753" s="11" t="s">
        <v>82</v>
      </c>
      <c r="AW753" s="11" t="s">
        <v>35</v>
      </c>
      <c r="AX753" s="11" t="s">
        <v>74</v>
      </c>
      <c r="AY753" s="197" t="s">
        <v>140</v>
      </c>
    </row>
    <row r="754" spans="2:65" s="12" customFormat="1" ht="11.25">
      <c r="B754" s="198"/>
      <c r="C754" s="199"/>
      <c r="D754" s="185" t="s">
        <v>152</v>
      </c>
      <c r="E754" s="200" t="s">
        <v>28</v>
      </c>
      <c r="F754" s="201" t="s">
        <v>141</v>
      </c>
      <c r="G754" s="199"/>
      <c r="H754" s="202">
        <v>3</v>
      </c>
      <c r="I754" s="203"/>
      <c r="J754" s="199"/>
      <c r="K754" s="199"/>
      <c r="L754" s="204"/>
      <c r="M754" s="205"/>
      <c r="N754" s="206"/>
      <c r="O754" s="206"/>
      <c r="P754" s="206"/>
      <c r="Q754" s="206"/>
      <c r="R754" s="206"/>
      <c r="S754" s="206"/>
      <c r="T754" s="207"/>
      <c r="AT754" s="208" t="s">
        <v>152</v>
      </c>
      <c r="AU754" s="208" t="s">
        <v>84</v>
      </c>
      <c r="AV754" s="12" t="s">
        <v>84</v>
      </c>
      <c r="AW754" s="12" t="s">
        <v>35</v>
      </c>
      <c r="AX754" s="12" t="s">
        <v>74</v>
      </c>
      <c r="AY754" s="208" t="s">
        <v>140</v>
      </c>
    </row>
    <row r="755" spans="2:65" s="14" customFormat="1" ht="11.25">
      <c r="B755" s="220"/>
      <c r="C755" s="221"/>
      <c r="D755" s="185" t="s">
        <v>152</v>
      </c>
      <c r="E755" s="222" t="s">
        <v>28</v>
      </c>
      <c r="F755" s="223" t="s">
        <v>719</v>
      </c>
      <c r="G755" s="221"/>
      <c r="H755" s="224">
        <v>3</v>
      </c>
      <c r="I755" s="225"/>
      <c r="J755" s="221"/>
      <c r="K755" s="221"/>
      <c r="L755" s="226"/>
      <c r="M755" s="227"/>
      <c r="N755" s="228"/>
      <c r="O755" s="228"/>
      <c r="P755" s="228"/>
      <c r="Q755" s="228"/>
      <c r="R755" s="228"/>
      <c r="S755" s="228"/>
      <c r="T755" s="229"/>
      <c r="AT755" s="230" t="s">
        <v>152</v>
      </c>
      <c r="AU755" s="230" t="s">
        <v>84</v>
      </c>
      <c r="AV755" s="14" t="s">
        <v>141</v>
      </c>
      <c r="AW755" s="14" t="s">
        <v>35</v>
      </c>
      <c r="AX755" s="14" t="s">
        <v>74</v>
      </c>
      <c r="AY755" s="230" t="s">
        <v>140</v>
      </c>
    </row>
    <row r="756" spans="2:65" s="11" customFormat="1" ht="11.25">
      <c r="B756" s="188"/>
      <c r="C756" s="189"/>
      <c r="D756" s="185" t="s">
        <v>152</v>
      </c>
      <c r="E756" s="190" t="s">
        <v>28</v>
      </c>
      <c r="F756" s="191" t="s">
        <v>1009</v>
      </c>
      <c r="G756" s="189"/>
      <c r="H756" s="190" t="s">
        <v>28</v>
      </c>
      <c r="I756" s="192"/>
      <c r="J756" s="189"/>
      <c r="K756" s="189"/>
      <c r="L756" s="193"/>
      <c r="M756" s="194"/>
      <c r="N756" s="195"/>
      <c r="O756" s="195"/>
      <c r="P756" s="195"/>
      <c r="Q756" s="195"/>
      <c r="R756" s="195"/>
      <c r="S756" s="195"/>
      <c r="T756" s="196"/>
      <c r="AT756" s="197" t="s">
        <v>152</v>
      </c>
      <c r="AU756" s="197" t="s">
        <v>84</v>
      </c>
      <c r="AV756" s="11" t="s">
        <v>82</v>
      </c>
      <c r="AW756" s="11" t="s">
        <v>35</v>
      </c>
      <c r="AX756" s="11" t="s">
        <v>74</v>
      </c>
      <c r="AY756" s="197" t="s">
        <v>140</v>
      </c>
    </row>
    <row r="757" spans="2:65" s="12" customFormat="1" ht="11.25">
      <c r="B757" s="198"/>
      <c r="C757" s="199"/>
      <c r="D757" s="185" t="s">
        <v>152</v>
      </c>
      <c r="E757" s="200" t="s">
        <v>28</v>
      </c>
      <c r="F757" s="201" t="s">
        <v>84</v>
      </c>
      <c r="G757" s="199"/>
      <c r="H757" s="202">
        <v>2</v>
      </c>
      <c r="I757" s="203"/>
      <c r="J757" s="199"/>
      <c r="K757" s="199"/>
      <c r="L757" s="204"/>
      <c r="M757" s="205"/>
      <c r="N757" s="206"/>
      <c r="O757" s="206"/>
      <c r="P757" s="206"/>
      <c r="Q757" s="206"/>
      <c r="R757" s="206"/>
      <c r="S757" s="206"/>
      <c r="T757" s="207"/>
      <c r="AT757" s="208" t="s">
        <v>152</v>
      </c>
      <c r="AU757" s="208" t="s">
        <v>84</v>
      </c>
      <c r="AV757" s="12" t="s">
        <v>84</v>
      </c>
      <c r="AW757" s="12" t="s">
        <v>35</v>
      </c>
      <c r="AX757" s="12" t="s">
        <v>74</v>
      </c>
      <c r="AY757" s="208" t="s">
        <v>140</v>
      </c>
    </row>
    <row r="758" spans="2:65" s="14" customFormat="1" ht="11.25">
      <c r="B758" s="220"/>
      <c r="C758" s="221"/>
      <c r="D758" s="185" t="s">
        <v>152</v>
      </c>
      <c r="E758" s="222" t="s">
        <v>28</v>
      </c>
      <c r="F758" s="223" t="s">
        <v>723</v>
      </c>
      <c r="G758" s="221"/>
      <c r="H758" s="224">
        <v>2</v>
      </c>
      <c r="I758" s="225"/>
      <c r="J758" s="221"/>
      <c r="K758" s="221"/>
      <c r="L758" s="226"/>
      <c r="M758" s="227"/>
      <c r="N758" s="228"/>
      <c r="O758" s="228"/>
      <c r="P758" s="228"/>
      <c r="Q758" s="228"/>
      <c r="R758" s="228"/>
      <c r="S758" s="228"/>
      <c r="T758" s="229"/>
      <c r="AT758" s="230" t="s">
        <v>152</v>
      </c>
      <c r="AU758" s="230" t="s">
        <v>84</v>
      </c>
      <c r="AV758" s="14" t="s">
        <v>141</v>
      </c>
      <c r="AW758" s="14" t="s">
        <v>35</v>
      </c>
      <c r="AX758" s="14" t="s">
        <v>74</v>
      </c>
      <c r="AY758" s="230" t="s">
        <v>140</v>
      </c>
    </row>
    <row r="759" spans="2:65" s="13" customFormat="1" ht="11.25">
      <c r="B759" s="209"/>
      <c r="C759" s="210"/>
      <c r="D759" s="185" t="s">
        <v>152</v>
      </c>
      <c r="E759" s="211" t="s">
        <v>28</v>
      </c>
      <c r="F759" s="212" t="s">
        <v>171</v>
      </c>
      <c r="G759" s="210"/>
      <c r="H759" s="213">
        <v>5</v>
      </c>
      <c r="I759" s="214"/>
      <c r="J759" s="210"/>
      <c r="K759" s="210"/>
      <c r="L759" s="215"/>
      <c r="M759" s="216"/>
      <c r="N759" s="217"/>
      <c r="O759" s="217"/>
      <c r="P759" s="217"/>
      <c r="Q759" s="217"/>
      <c r="R759" s="217"/>
      <c r="S759" s="217"/>
      <c r="T759" s="218"/>
      <c r="AT759" s="219" t="s">
        <v>152</v>
      </c>
      <c r="AU759" s="219" t="s">
        <v>84</v>
      </c>
      <c r="AV759" s="13" t="s">
        <v>148</v>
      </c>
      <c r="AW759" s="13" t="s">
        <v>35</v>
      </c>
      <c r="AX759" s="13" t="s">
        <v>82</v>
      </c>
      <c r="AY759" s="219" t="s">
        <v>140</v>
      </c>
    </row>
    <row r="760" spans="2:65" s="1" customFormat="1" ht="16.5" customHeight="1">
      <c r="B760" s="33"/>
      <c r="C760" s="173" t="s">
        <v>1010</v>
      </c>
      <c r="D760" s="173" t="s">
        <v>143</v>
      </c>
      <c r="E760" s="174" t="s">
        <v>959</v>
      </c>
      <c r="F760" s="175" t="s">
        <v>960</v>
      </c>
      <c r="G760" s="176" t="s">
        <v>314</v>
      </c>
      <c r="H760" s="177">
        <v>1</v>
      </c>
      <c r="I760" s="178"/>
      <c r="J760" s="179">
        <f>ROUND(I760*H760,2)</f>
        <v>0</v>
      </c>
      <c r="K760" s="175" t="s">
        <v>147</v>
      </c>
      <c r="L760" s="37"/>
      <c r="M760" s="180" t="s">
        <v>28</v>
      </c>
      <c r="N760" s="181" t="s">
        <v>45</v>
      </c>
      <c r="O760" s="59"/>
      <c r="P760" s="182">
        <f>O760*H760</f>
        <v>0</v>
      </c>
      <c r="Q760" s="182">
        <v>0</v>
      </c>
      <c r="R760" s="182">
        <f>Q760*H760</f>
        <v>0</v>
      </c>
      <c r="S760" s="182">
        <v>0</v>
      </c>
      <c r="T760" s="183">
        <f>S760*H760</f>
        <v>0</v>
      </c>
      <c r="AR760" s="16" t="s">
        <v>281</v>
      </c>
      <c r="AT760" s="16" t="s">
        <v>143</v>
      </c>
      <c r="AU760" s="16" t="s">
        <v>84</v>
      </c>
      <c r="AY760" s="16" t="s">
        <v>140</v>
      </c>
      <c r="BE760" s="184">
        <f>IF(N760="základní",J760,0)</f>
        <v>0</v>
      </c>
      <c r="BF760" s="184">
        <f>IF(N760="snížená",J760,0)</f>
        <v>0</v>
      </c>
      <c r="BG760" s="184">
        <f>IF(N760="zákl. přenesená",J760,0)</f>
        <v>0</v>
      </c>
      <c r="BH760" s="184">
        <f>IF(N760="sníž. přenesená",J760,0)</f>
        <v>0</v>
      </c>
      <c r="BI760" s="184">
        <f>IF(N760="nulová",J760,0)</f>
        <v>0</v>
      </c>
      <c r="BJ760" s="16" t="s">
        <v>82</v>
      </c>
      <c r="BK760" s="184">
        <f>ROUND(I760*H760,2)</f>
        <v>0</v>
      </c>
      <c r="BL760" s="16" t="s">
        <v>281</v>
      </c>
      <c r="BM760" s="16" t="s">
        <v>1011</v>
      </c>
    </row>
    <row r="761" spans="2:65" s="1" customFormat="1" ht="11.25">
      <c r="B761" s="33"/>
      <c r="C761" s="34"/>
      <c r="D761" s="185" t="s">
        <v>150</v>
      </c>
      <c r="E761" s="34"/>
      <c r="F761" s="186" t="s">
        <v>962</v>
      </c>
      <c r="G761" s="34"/>
      <c r="H761" s="34"/>
      <c r="I761" s="102"/>
      <c r="J761" s="34"/>
      <c r="K761" s="34"/>
      <c r="L761" s="37"/>
      <c r="M761" s="187"/>
      <c r="N761" s="59"/>
      <c r="O761" s="59"/>
      <c r="P761" s="59"/>
      <c r="Q761" s="59"/>
      <c r="R761" s="59"/>
      <c r="S761" s="59"/>
      <c r="T761" s="60"/>
      <c r="AT761" s="16" t="s">
        <v>150</v>
      </c>
      <c r="AU761" s="16" t="s">
        <v>84</v>
      </c>
    </row>
    <row r="762" spans="2:65" s="1" customFormat="1" ht="16.5" customHeight="1">
      <c r="B762" s="33"/>
      <c r="C762" s="173" t="s">
        <v>1012</v>
      </c>
      <c r="D762" s="173" t="s">
        <v>143</v>
      </c>
      <c r="E762" s="174" t="s">
        <v>964</v>
      </c>
      <c r="F762" s="175" t="s">
        <v>965</v>
      </c>
      <c r="G762" s="176" t="s">
        <v>314</v>
      </c>
      <c r="H762" s="177">
        <v>1</v>
      </c>
      <c r="I762" s="178"/>
      <c r="J762" s="179">
        <f>ROUND(I762*H762,2)</f>
        <v>0</v>
      </c>
      <c r="K762" s="175" t="s">
        <v>147</v>
      </c>
      <c r="L762" s="37"/>
      <c r="M762" s="180" t="s">
        <v>28</v>
      </c>
      <c r="N762" s="181" t="s">
        <v>45</v>
      </c>
      <c r="O762" s="59"/>
      <c r="P762" s="182">
        <f>O762*H762</f>
        <v>0</v>
      </c>
      <c r="Q762" s="182">
        <v>8.0000000000000007E-5</v>
      </c>
      <c r="R762" s="182">
        <f>Q762*H762</f>
        <v>8.0000000000000007E-5</v>
      </c>
      <c r="S762" s="182">
        <v>0</v>
      </c>
      <c r="T762" s="183">
        <f>S762*H762</f>
        <v>0</v>
      </c>
      <c r="AR762" s="16" t="s">
        <v>281</v>
      </c>
      <c r="AT762" s="16" t="s">
        <v>143</v>
      </c>
      <c r="AU762" s="16" t="s">
        <v>84</v>
      </c>
      <c r="AY762" s="16" t="s">
        <v>140</v>
      </c>
      <c r="BE762" s="184">
        <f>IF(N762="základní",J762,0)</f>
        <v>0</v>
      </c>
      <c r="BF762" s="184">
        <f>IF(N762="snížená",J762,0)</f>
        <v>0</v>
      </c>
      <c r="BG762" s="184">
        <f>IF(N762="zákl. přenesená",J762,0)</f>
        <v>0</v>
      </c>
      <c r="BH762" s="184">
        <f>IF(N762="sníž. přenesená",J762,0)</f>
        <v>0</v>
      </c>
      <c r="BI762" s="184">
        <f>IF(N762="nulová",J762,0)</f>
        <v>0</v>
      </c>
      <c r="BJ762" s="16" t="s">
        <v>82</v>
      </c>
      <c r="BK762" s="184">
        <f>ROUND(I762*H762,2)</f>
        <v>0</v>
      </c>
      <c r="BL762" s="16" t="s">
        <v>281</v>
      </c>
      <c r="BM762" s="16" t="s">
        <v>1013</v>
      </c>
    </row>
    <row r="763" spans="2:65" s="1" customFormat="1" ht="11.25">
      <c r="B763" s="33"/>
      <c r="C763" s="34"/>
      <c r="D763" s="185" t="s">
        <v>150</v>
      </c>
      <c r="E763" s="34"/>
      <c r="F763" s="186" t="s">
        <v>967</v>
      </c>
      <c r="G763" s="34"/>
      <c r="H763" s="34"/>
      <c r="I763" s="102"/>
      <c r="J763" s="34"/>
      <c r="K763" s="34"/>
      <c r="L763" s="37"/>
      <c r="M763" s="187"/>
      <c r="N763" s="59"/>
      <c r="O763" s="59"/>
      <c r="P763" s="59"/>
      <c r="Q763" s="59"/>
      <c r="R763" s="59"/>
      <c r="S763" s="59"/>
      <c r="T763" s="60"/>
      <c r="AT763" s="16" t="s">
        <v>150</v>
      </c>
      <c r="AU763" s="16" t="s">
        <v>84</v>
      </c>
    </row>
    <row r="764" spans="2:65" s="1" customFormat="1" ht="22.5" customHeight="1">
      <c r="B764" s="33"/>
      <c r="C764" s="231" t="s">
        <v>1014</v>
      </c>
      <c r="D764" s="231" t="s">
        <v>329</v>
      </c>
      <c r="E764" s="232" t="s">
        <v>1015</v>
      </c>
      <c r="F764" s="233" t="s">
        <v>1016</v>
      </c>
      <c r="G764" s="234" t="s">
        <v>314</v>
      </c>
      <c r="H764" s="235">
        <v>5</v>
      </c>
      <c r="I764" s="236"/>
      <c r="J764" s="237">
        <f>ROUND(I764*H764,2)</f>
        <v>0</v>
      </c>
      <c r="K764" s="233" t="s">
        <v>28</v>
      </c>
      <c r="L764" s="238"/>
      <c r="M764" s="239" t="s">
        <v>28</v>
      </c>
      <c r="N764" s="240" t="s">
        <v>45</v>
      </c>
      <c r="O764" s="59"/>
      <c r="P764" s="182">
        <f>O764*H764</f>
        <v>0</v>
      </c>
      <c r="Q764" s="182">
        <v>2.1999999999999999E-2</v>
      </c>
      <c r="R764" s="182">
        <f>Q764*H764</f>
        <v>0.10999999999999999</v>
      </c>
      <c r="S764" s="182">
        <v>0</v>
      </c>
      <c r="T764" s="183">
        <f>S764*H764</f>
        <v>0</v>
      </c>
      <c r="AR764" s="16" t="s">
        <v>390</v>
      </c>
      <c r="AT764" s="16" t="s">
        <v>329</v>
      </c>
      <c r="AU764" s="16" t="s">
        <v>84</v>
      </c>
      <c r="AY764" s="16" t="s">
        <v>140</v>
      </c>
      <c r="BE764" s="184">
        <f>IF(N764="základní",J764,0)</f>
        <v>0</v>
      </c>
      <c r="BF764" s="184">
        <f>IF(N764="snížená",J764,0)</f>
        <v>0</v>
      </c>
      <c r="BG764" s="184">
        <f>IF(N764="zákl. přenesená",J764,0)</f>
        <v>0</v>
      </c>
      <c r="BH764" s="184">
        <f>IF(N764="sníž. přenesená",J764,0)</f>
        <v>0</v>
      </c>
      <c r="BI764" s="184">
        <f>IF(N764="nulová",J764,0)</f>
        <v>0</v>
      </c>
      <c r="BJ764" s="16" t="s">
        <v>82</v>
      </c>
      <c r="BK764" s="184">
        <f>ROUND(I764*H764,2)</f>
        <v>0</v>
      </c>
      <c r="BL764" s="16" t="s">
        <v>281</v>
      </c>
      <c r="BM764" s="16" t="s">
        <v>1017</v>
      </c>
    </row>
    <row r="765" spans="2:65" s="1" customFormat="1" ht="19.5">
      <c r="B765" s="33"/>
      <c r="C765" s="34"/>
      <c r="D765" s="185" t="s">
        <v>150</v>
      </c>
      <c r="E765" s="34"/>
      <c r="F765" s="186" t="s">
        <v>1016</v>
      </c>
      <c r="G765" s="34"/>
      <c r="H765" s="34"/>
      <c r="I765" s="102"/>
      <c r="J765" s="34"/>
      <c r="K765" s="34"/>
      <c r="L765" s="37"/>
      <c r="M765" s="187"/>
      <c r="N765" s="59"/>
      <c r="O765" s="59"/>
      <c r="P765" s="59"/>
      <c r="Q765" s="59"/>
      <c r="R765" s="59"/>
      <c r="S765" s="59"/>
      <c r="T765" s="60"/>
      <c r="AT765" s="16" t="s">
        <v>150</v>
      </c>
      <c r="AU765" s="16" t="s">
        <v>84</v>
      </c>
    </row>
    <row r="766" spans="2:65" s="11" customFormat="1" ht="11.25">
      <c r="B766" s="188"/>
      <c r="C766" s="189"/>
      <c r="D766" s="185" t="s">
        <v>152</v>
      </c>
      <c r="E766" s="190" t="s">
        <v>28</v>
      </c>
      <c r="F766" s="191" t="s">
        <v>972</v>
      </c>
      <c r="G766" s="189"/>
      <c r="H766" s="190" t="s">
        <v>28</v>
      </c>
      <c r="I766" s="192"/>
      <c r="J766" s="189"/>
      <c r="K766" s="189"/>
      <c r="L766" s="193"/>
      <c r="M766" s="194"/>
      <c r="N766" s="195"/>
      <c r="O766" s="195"/>
      <c r="P766" s="195"/>
      <c r="Q766" s="195"/>
      <c r="R766" s="195"/>
      <c r="S766" s="195"/>
      <c r="T766" s="196"/>
      <c r="AT766" s="197" t="s">
        <v>152</v>
      </c>
      <c r="AU766" s="197" t="s">
        <v>84</v>
      </c>
      <c r="AV766" s="11" t="s">
        <v>82</v>
      </c>
      <c r="AW766" s="11" t="s">
        <v>35</v>
      </c>
      <c r="AX766" s="11" t="s">
        <v>74</v>
      </c>
      <c r="AY766" s="197" t="s">
        <v>140</v>
      </c>
    </row>
    <row r="767" spans="2:65" s="11" customFormat="1" ht="11.25">
      <c r="B767" s="188"/>
      <c r="C767" s="189"/>
      <c r="D767" s="185" t="s">
        <v>152</v>
      </c>
      <c r="E767" s="190" t="s">
        <v>28</v>
      </c>
      <c r="F767" s="191" t="s">
        <v>1018</v>
      </c>
      <c r="G767" s="189"/>
      <c r="H767" s="190" t="s">
        <v>28</v>
      </c>
      <c r="I767" s="192"/>
      <c r="J767" s="189"/>
      <c r="K767" s="189"/>
      <c r="L767" s="193"/>
      <c r="M767" s="194"/>
      <c r="N767" s="195"/>
      <c r="O767" s="195"/>
      <c r="P767" s="195"/>
      <c r="Q767" s="195"/>
      <c r="R767" s="195"/>
      <c r="S767" s="195"/>
      <c r="T767" s="196"/>
      <c r="AT767" s="197" t="s">
        <v>152</v>
      </c>
      <c r="AU767" s="197" t="s">
        <v>84</v>
      </c>
      <c r="AV767" s="11" t="s">
        <v>82</v>
      </c>
      <c r="AW767" s="11" t="s">
        <v>35</v>
      </c>
      <c r="AX767" s="11" t="s">
        <v>74</v>
      </c>
      <c r="AY767" s="197" t="s">
        <v>140</v>
      </c>
    </row>
    <row r="768" spans="2:65" s="12" customFormat="1" ht="11.25">
      <c r="B768" s="198"/>
      <c r="C768" s="199"/>
      <c r="D768" s="185" t="s">
        <v>152</v>
      </c>
      <c r="E768" s="200" t="s">
        <v>28</v>
      </c>
      <c r="F768" s="201" t="s">
        <v>180</v>
      </c>
      <c r="G768" s="199"/>
      <c r="H768" s="202">
        <v>5</v>
      </c>
      <c r="I768" s="203"/>
      <c r="J768" s="199"/>
      <c r="K768" s="199"/>
      <c r="L768" s="204"/>
      <c r="M768" s="205"/>
      <c r="N768" s="206"/>
      <c r="O768" s="206"/>
      <c r="P768" s="206"/>
      <c r="Q768" s="206"/>
      <c r="R768" s="206"/>
      <c r="S768" s="206"/>
      <c r="T768" s="207"/>
      <c r="AT768" s="208" t="s">
        <v>152</v>
      </c>
      <c r="AU768" s="208" t="s">
        <v>84</v>
      </c>
      <c r="AV768" s="12" t="s">
        <v>84</v>
      </c>
      <c r="AW768" s="12" t="s">
        <v>35</v>
      </c>
      <c r="AX768" s="12" t="s">
        <v>82</v>
      </c>
      <c r="AY768" s="208" t="s">
        <v>140</v>
      </c>
    </row>
    <row r="769" spans="2:65" s="1" customFormat="1" ht="16.5" customHeight="1">
      <c r="B769" s="33"/>
      <c r="C769" s="231" t="s">
        <v>1019</v>
      </c>
      <c r="D769" s="231" t="s">
        <v>329</v>
      </c>
      <c r="E769" s="232" t="s">
        <v>1020</v>
      </c>
      <c r="F769" s="233" t="s">
        <v>1021</v>
      </c>
      <c r="G769" s="234" t="s">
        <v>314</v>
      </c>
      <c r="H769" s="235">
        <v>3</v>
      </c>
      <c r="I769" s="236"/>
      <c r="J769" s="237">
        <f>ROUND(I769*H769,2)</f>
        <v>0</v>
      </c>
      <c r="K769" s="233" t="s">
        <v>28</v>
      </c>
      <c r="L769" s="238"/>
      <c r="M769" s="239" t="s">
        <v>28</v>
      </c>
      <c r="N769" s="240" t="s">
        <v>45</v>
      </c>
      <c r="O769" s="59"/>
      <c r="P769" s="182">
        <f>O769*H769</f>
        <v>0</v>
      </c>
      <c r="Q769" s="182">
        <v>1.2E-2</v>
      </c>
      <c r="R769" s="182">
        <f>Q769*H769</f>
        <v>3.6000000000000004E-2</v>
      </c>
      <c r="S769" s="182">
        <v>0</v>
      </c>
      <c r="T769" s="183">
        <f>S769*H769</f>
        <v>0</v>
      </c>
      <c r="AR769" s="16" t="s">
        <v>390</v>
      </c>
      <c r="AT769" s="16" t="s">
        <v>329</v>
      </c>
      <c r="AU769" s="16" t="s">
        <v>84</v>
      </c>
      <c r="AY769" s="16" t="s">
        <v>140</v>
      </c>
      <c r="BE769" s="184">
        <f>IF(N769="základní",J769,0)</f>
        <v>0</v>
      </c>
      <c r="BF769" s="184">
        <f>IF(N769="snížená",J769,0)</f>
        <v>0</v>
      </c>
      <c r="BG769" s="184">
        <f>IF(N769="zákl. přenesená",J769,0)</f>
        <v>0</v>
      </c>
      <c r="BH769" s="184">
        <f>IF(N769="sníž. přenesená",J769,0)</f>
        <v>0</v>
      </c>
      <c r="BI769" s="184">
        <f>IF(N769="nulová",J769,0)</f>
        <v>0</v>
      </c>
      <c r="BJ769" s="16" t="s">
        <v>82</v>
      </c>
      <c r="BK769" s="184">
        <f>ROUND(I769*H769,2)</f>
        <v>0</v>
      </c>
      <c r="BL769" s="16" t="s">
        <v>281</v>
      </c>
      <c r="BM769" s="16" t="s">
        <v>1022</v>
      </c>
    </row>
    <row r="770" spans="2:65" s="1" customFormat="1" ht="11.25">
      <c r="B770" s="33"/>
      <c r="C770" s="34"/>
      <c r="D770" s="185" t="s">
        <v>150</v>
      </c>
      <c r="E770" s="34"/>
      <c r="F770" s="186" t="s">
        <v>1021</v>
      </c>
      <c r="G770" s="34"/>
      <c r="H770" s="34"/>
      <c r="I770" s="102"/>
      <c r="J770" s="34"/>
      <c r="K770" s="34"/>
      <c r="L770" s="37"/>
      <c r="M770" s="187"/>
      <c r="N770" s="59"/>
      <c r="O770" s="59"/>
      <c r="P770" s="59"/>
      <c r="Q770" s="59"/>
      <c r="R770" s="59"/>
      <c r="S770" s="59"/>
      <c r="T770" s="60"/>
      <c r="AT770" s="16" t="s">
        <v>150</v>
      </c>
      <c r="AU770" s="16" t="s">
        <v>84</v>
      </c>
    </row>
    <row r="771" spans="2:65" s="11" customFormat="1" ht="11.25">
      <c r="B771" s="188"/>
      <c r="C771" s="189"/>
      <c r="D771" s="185" t="s">
        <v>152</v>
      </c>
      <c r="E771" s="190" t="s">
        <v>28</v>
      </c>
      <c r="F771" s="191" t="s">
        <v>972</v>
      </c>
      <c r="G771" s="189"/>
      <c r="H771" s="190" t="s">
        <v>28</v>
      </c>
      <c r="I771" s="192"/>
      <c r="J771" s="189"/>
      <c r="K771" s="189"/>
      <c r="L771" s="193"/>
      <c r="M771" s="194"/>
      <c r="N771" s="195"/>
      <c r="O771" s="195"/>
      <c r="P771" s="195"/>
      <c r="Q771" s="195"/>
      <c r="R771" s="195"/>
      <c r="S771" s="195"/>
      <c r="T771" s="196"/>
      <c r="AT771" s="197" t="s">
        <v>152</v>
      </c>
      <c r="AU771" s="197" t="s">
        <v>84</v>
      </c>
      <c r="AV771" s="11" t="s">
        <v>82</v>
      </c>
      <c r="AW771" s="11" t="s">
        <v>35</v>
      </c>
      <c r="AX771" s="11" t="s">
        <v>74</v>
      </c>
      <c r="AY771" s="197" t="s">
        <v>140</v>
      </c>
    </row>
    <row r="772" spans="2:65" s="11" customFormat="1" ht="11.25">
      <c r="B772" s="188"/>
      <c r="C772" s="189"/>
      <c r="D772" s="185" t="s">
        <v>152</v>
      </c>
      <c r="E772" s="190" t="s">
        <v>28</v>
      </c>
      <c r="F772" s="191" t="s">
        <v>1023</v>
      </c>
      <c r="G772" s="189"/>
      <c r="H772" s="190" t="s">
        <v>28</v>
      </c>
      <c r="I772" s="192"/>
      <c r="J772" s="189"/>
      <c r="K772" s="189"/>
      <c r="L772" s="193"/>
      <c r="M772" s="194"/>
      <c r="N772" s="195"/>
      <c r="O772" s="195"/>
      <c r="P772" s="195"/>
      <c r="Q772" s="195"/>
      <c r="R772" s="195"/>
      <c r="S772" s="195"/>
      <c r="T772" s="196"/>
      <c r="AT772" s="197" t="s">
        <v>152</v>
      </c>
      <c r="AU772" s="197" t="s">
        <v>84</v>
      </c>
      <c r="AV772" s="11" t="s">
        <v>82</v>
      </c>
      <c r="AW772" s="11" t="s">
        <v>35</v>
      </c>
      <c r="AX772" s="11" t="s">
        <v>74</v>
      </c>
      <c r="AY772" s="197" t="s">
        <v>140</v>
      </c>
    </row>
    <row r="773" spans="2:65" s="12" customFormat="1" ht="11.25">
      <c r="B773" s="198"/>
      <c r="C773" s="199"/>
      <c r="D773" s="185" t="s">
        <v>152</v>
      </c>
      <c r="E773" s="200" t="s">
        <v>28</v>
      </c>
      <c r="F773" s="201" t="s">
        <v>141</v>
      </c>
      <c r="G773" s="199"/>
      <c r="H773" s="202">
        <v>3</v>
      </c>
      <c r="I773" s="203"/>
      <c r="J773" s="199"/>
      <c r="K773" s="199"/>
      <c r="L773" s="204"/>
      <c r="M773" s="205"/>
      <c r="N773" s="206"/>
      <c r="O773" s="206"/>
      <c r="P773" s="206"/>
      <c r="Q773" s="206"/>
      <c r="R773" s="206"/>
      <c r="S773" s="206"/>
      <c r="T773" s="207"/>
      <c r="AT773" s="208" t="s">
        <v>152</v>
      </c>
      <c r="AU773" s="208" t="s">
        <v>84</v>
      </c>
      <c r="AV773" s="12" t="s">
        <v>84</v>
      </c>
      <c r="AW773" s="12" t="s">
        <v>35</v>
      </c>
      <c r="AX773" s="12" t="s">
        <v>82</v>
      </c>
      <c r="AY773" s="208" t="s">
        <v>140</v>
      </c>
    </row>
    <row r="774" spans="2:65" s="1" customFormat="1" ht="16.5" customHeight="1">
      <c r="B774" s="33"/>
      <c r="C774" s="231" t="s">
        <v>1024</v>
      </c>
      <c r="D774" s="231" t="s">
        <v>329</v>
      </c>
      <c r="E774" s="232" t="s">
        <v>1025</v>
      </c>
      <c r="F774" s="233" t="s">
        <v>1026</v>
      </c>
      <c r="G774" s="234" t="s">
        <v>314</v>
      </c>
      <c r="H774" s="235">
        <v>2</v>
      </c>
      <c r="I774" s="236"/>
      <c r="J774" s="237">
        <f>ROUND(I774*H774,2)</f>
        <v>0</v>
      </c>
      <c r="K774" s="233" t="s">
        <v>28</v>
      </c>
      <c r="L774" s="238"/>
      <c r="M774" s="239" t="s">
        <v>28</v>
      </c>
      <c r="N774" s="240" t="s">
        <v>45</v>
      </c>
      <c r="O774" s="59"/>
      <c r="P774" s="182">
        <f>O774*H774</f>
        <v>0</v>
      </c>
      <c r="Q774" s="182">
        <v>6.0000000000000001E-3</v>
      </c>
      <c r="R774" s="182">
        <f>Q774*H774</f>
        <v>1.2E-2</v>
      </c>
      <c r="S774" s="182">
        <v>0</v>
      </c>
      <c r="T774" s="183">
        <f>S774*H774</f>
        <v>0</v>
      </c>
      <c r="AR774" s="16" t="s">
        <v>390</v>
      </c>
      <c r="AT774" s="16" t="s">
        <v>329</v>
      </c>
      <c r="AU774" s="16" t="s">
        <v>84</v>
      </c>
      <c r="AY774" s="16" t="s">
        <v>140</v>
      </c>
      <c r="BE774" s="184">
        <f>IF(N774="základní",J774,0)</f>
        <v>0</v>
      </c>
      <c r="BF774" s="184">
        <f>IF(N774="snížená",J774,0)</f>
        <v>0</v>
      </c>
      <c r="BG774" s="184">
        <f>IF(N774="zákl. přenesená",J774,0)</f>
        <v>0</v>
      </c>
      <c r="BH774" s="184">
        <f>IF(N774="sníž. přenesená",J774,0)</f>
        <v>0</v>
      </c>
      <c r="BI774" s="184">
        <f>IF(N774="nulová",J774,0)</f>
        <v>0</v>
      </c>
      <c r="BJ774" s="16" t="s">
        <v>82</v>
      </c>
      <c r="BK774" s="184">
        <f>ROUND(I774*H774,2)</f>
        <v>0</v>
      </c>
      <c r="BL774" s="16" t="s">
        <v>281</v>
      </c>
      <c r="BM774" s="16" t="s">
        <v>1027</v>
      </c>
    </row>
    <row r="775" spans="2:65" s="1" customFormat="1" ht="11.25">
      <c r="B775" s="33"/>
      <c r="C775" s="34"/>
      <c r="D775" s="185" t="s">
        <v>150</v>
      </c>
      <c r="E775" s="34"/>
      <c r="F775" s="186" t="s">
        <v>1026</v>
      </c>
      <c r="G775" s="34"/>
      <c r="H775" s="34"/>
      <c r="I775" s="102"/>
      <c r="J775" s="34"/>
      <c r="K775" s="34"/>
      <c r="L775" s="37"/>
      <c r="M775" s="187"/>
      <c r="N775" s="59"/>
      <c r="O775" s="59"/>
      <c r="P775" s="59"/>
      <c r="Q775" s="59"/>
      <c r="R775" s="59"/>
      <c r="S775" s="59"/>
      <c r="T775" s="60"/>
      <c r="AT775" s="16" t="s">
        <v>150</v>
      </c>
      <c r="AU775" s="16" t="s">
        <v>84</v>
      </c>
    </row>
    <row r="776" spans="2:65" s="11" customFormat="1" ht="11.25">
      <c r="B776" s="188"/>
      <c r="C776" s="189"/>
      <c r="D776" s="185" t="s">
        <v>152</v>
      </c>
      <c r="E776" s="190" t="s">
        <v>28</v>
      </c>
      <c r="F776" s="191" t="s">
        <v>972</v>
      </c>
      <c r="G776" s="189"/>
      <c r="H776" s="190" t="s">
        <v>28</v>
      </c>
      <c r="I776" s="192"/>
      <c r="J776" s="189"/>
      <c r="K776" s="189"/>
      <c r="L776" s="193"/>
      <c r="M776" s="194"/>
      <c r="N776" s="195"/>
      <c r="O776" s="195"/>
      <c r="P776" s="195"/>
      <c r="Q776" s="195"/>
      <c r="R776" s="195"/>
      <c r="S776" s="195"/>
      <c r="T776" s="196"/>
      <c r="AT776" s="197" t="s">
        <v>152</v>
      </c>
      <c r="AU776" s="197" t="s">
        <v>84</v>
      </c>
      <c r="AV776" s="11" t="s">
        <v>82</v>
      </c>
      <c r="AW776" s="11" t="s">
        <v>35</v>
      </c>
      <c r="AX776" s="11" t="s">
        <v>74</v>
      </c>
      <c r="AY776" s="197" t="s">
        <v>140</v>
      </c>
    </row>
    <row r="777" spans="2:65" s="11" customFormat="1" ht="11.25">
      <c r="B777" s="188"/>
      <c r="C777" s="189"/>
      <c r="D777" s="185" t="s">
        <v>152</v>
      </c>
      <c r="E777" s="190" t="s">
        <v>28</v>
      </c>
      <c r="F777" s="191" t="s">
        <v>1028</v>
      </c>
      <c r="G777" s="189"/>
      <c r="H777" s="190" t="s">
        <v>28</v>
      </c>
      <c r="I777" s="192"/>
      <c r="J777" s="189"/>
      <c r="K777" s="189"/>
      <c r="L777" s="193"/>
      <c r="M777" s="194"/>
      <c r="N777" s="195"/>
      <c r="O777" s="195"/>
      <c r="P777" s="195"/>
      <c r="Q777" s="195"/>
      <c r="R777" s="195"/>
      <c r="S777" s="195"/>
      <c r="T777" s="196"/>
      <c r="AT777" s="197" t="s">
        <v>152</v>
      </c>
      <c r="AU777" s="197" t="s">
        <v>84</v>
      </c>
      <c r="AV777" s="11" t="s">
        <v>82</v>
      </c>
      <c r="AW777" s="11" t="s">
        <v>35</v>
      </c>
      <c r="AX777" s="11" t="s">
        <v>74</v>
      </c>
      <c r="AY777" s="197" t="s">
        <v>140</v>
      </c>
    </row>
    <row r="778" spans="2:65" s="12" customFormat="1" ht="11.25">
      <c r="B778" s="198"/>
      <c r="C778" s="199"/>
      <c r="D778" s="185" t="s">
        <v>152</v>
      </c>
      <c r="E778" s="200" t="s">
        <v>28</v>
      </c>
      <c r="F778" s="201" t="s">
        <v>84</v>
      </c>
      <c r="G778" s="199"/>
      <c r="H778" s="202">
        <v>2</v>
      </c>
      <c r="I778" s="203"/>
      <c r="J778" s="199"/>
      <c r="K778" s="199"/>
      <c r="L778" s="204"/>
      <c r="M778" s="205"/>
      <c r="N778" s="206"/>
      <c r="O778" s="206"/>
      <c r="P778" s="206"/>
      <c r="Q778" s="206"/>
      <c r="R778" s="206"/>
      <c r="S778" s="206"/>
      <c r="T778" s="207"/>
      <c r="AT778" s="208" t="s">
        <v>152</v>
      </c>
      <c r="AU778" s="208" t="s">
        <v>84</v>
      </c>
      <c r="AV778" s="12" t="s">
        <v>84</v>
      </c>
      <c r="AW778" s="12" t="s">
        <v>35</v>
      </c>
      <c r="AX778" s="12" t="s">
        <v>82</v>
      </c>
      <c r="AY778" s="208" t="s">
        <v>140</v>
      </c>
    </row>
    <row r="779" spans="2:65" s="1" customFormat="1" ht="16.5" customHeight="1">
      <c r="B779" s="33"/>
      <c r="C779" s="231" t="s">
        <v>1029</v>
      </c>
      <c r="D779" s="231" t="s">
        <v>329</v>
      </c>
      <c r="E779" s="232" t="s">
        <v>980</v>
      </c>
      <c r="F779" s="233" t="s">
        <v>28</v>
      </c>
      <c r="G779" s="234" t="s">
        <v>314</v>
      </c>
      <c r="H779" s="235">
        <v>1</v>
      </c>
      <c r="I779" s="236"/>
      <c r="J779" s="237">
        <f>ROUND(I779*H779,2)</f>
        <v>0</v>
      </c>
      <c r="K779" s="233" t="s">
        <v>28</v>
      </c>
      <c r="L779" s="238"/>
      <c r="M779" s="239" t="s">
        <v>28</v>
      </c>
      <c r="N779" s="240" t="s">
        <v>45</v>
      </c>
      <c r="O779" s="59"/>
      <c r="P779" s="182">
        <f>O779*H779</f>
        <v>0</v>
      </c>
      <c r="Q779" s="182">
        <v>0</v>
      </c>
      <c r="R779" s="182">
        <f>Q779*H779</f>
        <v>0</v>
      </c>
      <c r="S779" s="182">
        <v>0</v>
      </c>
      <c r="T779" s="183">
        <f>S779*H779</f>
        <v>0</v>
      </c>
      <c r="AR779" s="16" t="s">
        <v>390</v>
      </c>
      <c r="AT779" s="16" t="s">
        <v>329</v>
      </c>
      <c r="AU779" s="16" t="s">
        <v>84</v>
      </c>
      <c r="AY779" s="16" t="s">
        <v>140</v>
      </c>
      <c r="BE779" s="184">
        <f>IF(N779="základní",J779,0)</f>
        <v>0</v>
      </c>
      <c r="BF779" s="184">
        <f>IF(N779="snížená",J779,0)</f>
        <v>0</v>
      </c>
      <c r="BG779" s="184">
        <f>IF(N779="zákl. přenesená",J779,0)</f>
        <v>0</v>
      </c>
      <c r="BH779" s="184">
        <f>IF(N779="sníž. přenesená",J779,0)</f>
        <v>0</v>
      </c>
      <c r="BI779" s="184">
        <f>IF(N779="nulová",J779,0)</f>
        <v>0</v>
      </c>
      <c r="BJ779" s="16" t="s">
        <v>82</v>
      </c>
      <c r="BK779" s="184">
        <f>ROUND(I779*H779,2)</f>
        <v>0</v>
      </c>
      <c r="BL779" s="16" t="s">
        <v>281</v>
      </c>
      <c r="BM779" s="16" t="s">
        <v>1030</v>
      </c>
    </row>
    <row r="780" spans="2:65" s="1" customFormat="1" ht="11.25">
      <c r="B780" s="33"/>
      <c r="C780" s="34"/>
      <c r="D780" s="185" t="s">
        <v>150</v>
      </c>
      <c r="E780" s="34"/>
      <c r="F780" s="186" t="s">
        <v>982</v>
      </c>
      <c r="G780" s="34"/>
      <c r="H780" s="34"/>
      <c r="I780" s="102"/>
      <c r="J780" s="34"/>
      <c r="K780" s="34"/>
      <c r="L780" s="37"/>
      <c r="M780" s="187"/>
      <c r="N780" s="59"/>
      <c r="O780" s="59"/>
      <c r="P780" s="59"/>
      <c r="Q780" s="59"/>
      <c r="R780" s="59"/>
      <c r="S780" s="59"/>
      <c r="T780" s="60"/>
      <c r="AT780" s="16" t="s">
        <v>150</v>
      </c>
      <c r="AU780" s="16" t="s">
        <v>84</v>
      </c>
    </row>
    <row r="781" spans="2:65" s="11" customFormat="1" ht="11.25">
      <c r="B781" s="188"/>
      <c r="C781" s="189"/>
      <c r="D781" s="185" t="s">
        <v>152</v>
      </c>
      <c r="E781" s="190" t="s">
        <v>28</v>
      </c>
      <c r="F781" s="191" t="s">
        <v>589</v>
      </c>
      <c r="G781" s="189"/>
      <c r="H781" s="190" t="s">
        <v>28</v>
      </c>
      <c r="I781" s="192"/>
      <c r="J781" s="189"/>
      <c r="K781" s="189"/>
      <c r="L781" s="193"/>
      <c r="M781" s="194"/>
      <c r="N781" s="195"/>
      <c r="O781" s="195"/>
      <c r="P781" s="195"/>
      <c r="Q781" s="195"/>
      <c r="R781" s="195"/>
      <c r="S781" s="195"/>
      <c r="T781" s="196"/>
      <c r="AT781" s="197" t="s">
        <v>152</v>
      </c>
      <c r="AU781" s="197" t="s">
        <v>84</v>
      </c>
      <c r="AV781" s="11" t="s">
        <v>82</v>
      </c>
      <c r="AW781" s="11" t="s">
        <v>35</v>
      </c>
      <c r="AX781" s="11" t="s">
        <v>74</v>
      </c>
      <c r="AY781" s="197" t="s">
        <v>140</v>
      </c>
    </row>
    <row r="782" spans="2:65" s="11" customFormat="1" ht="11.25">
      <c r="B782" s="188"/>
      <c r="C782" s="189"/>
      <c r="D782" s="185" t="s">
        <v>152</v>
      </c>
      <c r="E782" s="190" t="s">
        <v>28</v>
      </c>
      <c r="F782" s="191" t="s">
        <v>983</v>
      </c>
      <c r="G782" s="189"/>
      <c r="H782" s="190" t="s">
        <v>28</v>
      </c>
      <c r="I782" s="192"/>
      <c r="J782" s="189"/>
      <c r="K782" s="189"/>
      <c r="L782" s="193"/>
      <c r="M782" s="194"/>
      <c r="N782" s="195"/>
      <c r="O782" s="195"/>
      <c r="P782" s="195"/>
      <c r="Q782" s="195"/>
      <c r="R782" s="195"/>
      <c r="S782" s="195"/>
      <c r="T782" s="196"/>
      <c r="AT782" s="197" t="s">
        <v>152</v>
      </c>
      <c r="AU782" s="197" t="s">
        <v>84</v>
      </c>
      <c r="AV782" s="11" t="s">
        <v>82</v>
      </c>
      <c r="AW782" s="11" t="s">
        <v>35</v>
      </c>
      <c r="AX782" s="11" t="s">
        <v>74</v>
      </c>
      <c r="AY782" s="197" t="s">
        <v>140</v>
      </c>
    </row>
    <row r="783" spans="2:65" s="12" customFormat="1" ht="11.25">
      <c r="B783" s="198"/>
      <c r="C783" s="199"/>
      <c r="D783" s="185" t="s">
        <v>152</v>
      </c>
      <c r="E783" s="200" t="s">
        <v>28</v>
      </c>
      <c r="F783" s="201" t="s">
        <v>82</v>
      </c>
      <c r="G783" s="199"/>
      <c r="H783" s="202">
        <v>1</v>
      </c>
      <c r="I783" s="203"/>
      <c r="J783" s="199"/>
      <c r="K783" s="199"/>
      <c r="L783" s="204"/>
      <c r="M783" s="205"/>
      <c r="N783" s="206"/>
      <c r="O783" s="206"/>
      <c r="P783" s="206"/>
      <c r="Q783" s="206"/>
      <c r="R783" s="206"/>
      <c r="S783" s="206"/>
      <c r="T783" s="207"/>
      <c r="AT783" s="208" t="s">
        <v>152</v>
      </c>
      <c r="AU783" s="208" t="s">
        <v>84</v>
      </c>
      <c r="AV783" s="12" t="s">
        <v>84</v>
      </c>
      <c r="AW783" s="12" t="s">
        <v>35</v>
      </c>
      <c r="AX783" s="12" t="s">
        <v>82</v>
      </c>
      <c r="AY783" s="208" t="s">
        <v>140</v>
      </c>
    </row>
    <row r="784" spans="2:65" s="1" customFormat="1" ht="16.5" customHeight="1">
      <c r="B784" s="33"/>
      <c r="C784" s="173" t="s">
        <v>1031</v>
      </c>
      <c r="D784" s="173" t="s">
        <v>143</v>
      </c>
      <c r="E784" s="174" t="s">
        <v>985</v>
      </c>
      <c r="F784" s="175" t="s">
        <v>986</v>
      </c>
      <c r="G784" s="176" t="s">
        <v>400</v>
      </c>
      <c r="H784" s="177">
        <v>3.6</v>
      </c>
      <c r="I784" s="178"/>
      <c r="J784" s="179">
        <f>ROUND(I784*H784,2)</f>
        <v>0</v>
      </c>
      <c r="K784" s="175" t="s">
        <v>28</v>
      </c>
      <c r="L784" s="37"/>
      <c r="M784" s="180" t="s">
        <v>28</v>
      </c>
      <c r="N784" s="181" t="s">
        <v>45</v>
      </c>
      <c r="O784" s="59"/>
      <c r="P784" s="182">
        <f>O784*H784</f>
        <v>0</v>
      </c>
      <c r="Q784" s="182">
        <v>0</v>
      </c>
      <c r="R784" s="182">
        <f>Q784*H784</f>
        <v>0</v>
      </c>
      <c r="S784" s="182">
        <v>0</v>
      </c>
      <c r="T784" s="183">
        <f>S784*H784</f>
        <v>0</v>
      </c>
      <c r="AR784" s="16" t="s">
        <v>281</v>
      </c>
      <c r="AT784" s="16" t="s">
        <v>143</v>
      </c>
      <c r="AU784" s="16" t="s">
        <v>84</v>
      </c>
      <c r="AY784" s="16" t="s">
        <v>140</v>
      </c>
      <c r="BE784" s="184">
        <f>IF(N784="základní",J784,0)</f>
        <v>0</v>
      </c>
      <c r="BF784" s="184">
        <f>IF(N784="snížená",J784,0)</f>
        <v>0</v>
      </c>
      <c r="BG784" s="184">
        <f>IF(N784="zákl. přenesená",J784,0)</f>
        <v>0</v>
      </c>
      <c r="BH784" s="184">
        <f>IF(N784="sníž. přenesená",J784,0)</f>
        <v>0</v>
      </c>
      <c r="BI784" s="184">
        <f>IF(N784="nulová",J784,0)</f>
        <v>0</v>
      </c>
      <c r="BJ784" s="16" t="s">
        <v>82</v>
      </c>
      <c r="BK784" s="184">
        <f>ROUND(I784*H784,2)</f>
        <v>0</v>
      </c>
      <c r="BL784" s="16" t="s">
        <v>281</v>
      </c>
      <c r="BM784" s="16" t="s">
        <v>1032</v>
      </c>
    </row>
    <row r="785" spans="2:65" s="1" customFormat="1" ht="11.25">
      <c r="B785" s="33"/>
      <c r="C785" s="34"/>
      <c r="D785" s="185" t="s">
        <v>150</v>
      </c>
      <c r="E785" s="34"/>
      <c r="F785" s="186" t="s">
        <v>986</v>
      </c>
      <c r="G785" s="34"/>
      <c r="H785" s="34"/>
      <c r="I785" s="102"/>
      <c r="J785" s="34"/>
      <c r="K785" s="34"/>
      <c r="L785" s="37"/>
      <c r="M785" s="187"/>
      <c r="N785" s="59"/>
      <c r="O785" s="59"/>
      <c r="P785" s="59"/>
      <c r="Q785" s="59"/>
      <c r="R785" s="59"/>
      <c r="S785" s="59"/>
      <c r="T785" s="60"/>
      <c r="AT785" s="16" t="s">
        <v>150</v>
      </c>
      <c r="AU785" s="16" t="s">
        <v>84</v>
      </c>
    </row>
    <row r="786" spans="2:65" s="1" customFormat="1" ht="16.5" customHeight="1">
      <c r="B786" s="33"/>
      <c r="C786" s="173" t="s">
        <v>1033</v>
      </c>
      <c r="D786" s="173" t="s">
        <v>143</v>
      </c>
      <c r="E786" s="174" t="s">
        <v>989</v>
      </c>
      <c r="F786" s="175" t="s">
        <v>990</v>
      </c>
      <c r="G786" s="176" t="s">
        <v>400</v>
      </c>
      <c r="H786" s="177">
        <v>3.6</v>
      </c>
      <c r="I786" s="178"/>
      <c r="J786" s="179">
        <f>ROUND(I786*H786,2)</f>
        <v>0</v>
      </c>
      <c r="K786" s="175" t="s">
        <v>28</v>
      </c>
      <c r="L786" s="37"/>
      <c r="M786" s="180" t="s">
        <v>28</v>
      </c>
      <c r="N786" s="181" t="s">
        <v>45</v>
      </c>
      <c r="O786" s="59"/>
      <c r="P786" s="182">
        <f>O786*H786</f>
        <v>0</v>
      </c>
      <c r="Q786" s="182">
        <v>0</v>
      </c>
      <c r="R786" s="182">
        <f>Q786*H786</f>
        <v>0</v>
      </c>
      <c r="S786" s="182">
        <v>0</v>
      </c>
      <c r="T786" s="183">
        <f>S786*H786</f>
        <v>0</v>
      </c>
      <c r="AR786" s="16" t="s">
        <v>281</v>
      </c>
      <c r="AT786" s="16" t="s">
        <v>143</v>
      </c>
      <c r="AU786" s="16" t="s">
        <v>84</v>
      </c>
      <c r="AY786" s="16" t="s">
        <v>140</v>
      </c>
      <c r="BE786" s="184">
        <f>IF(N786="základní",J786,0)</f>
        <v>0</v>
      </c>
      <c r="BF786" s="184">
        <f>IF(N786="snížená",J786,0)</f>
        <v>0</v>
      </c>
      <c r="BG786" s="184">
        <f>IF(N786="zákl. přenesená",J786,0)</f>
        <v>0</v>
      </c>
      <c r="BH786" s="184">
        <f>IF(N786="sníž. přenesená",J786,0)</f>
        <v>0</v>
      </c>
      <c r="BI786" s="184">
        <f>IF(N786="nulová",J786,0)</f>
        <v>0</v>
      </c>
      <c r="BJ786" s="16" t="s">
        <v>82</v>
      </c>
      <c r="BK786" s="184">
        <f>ROUND(I786*H786,2)</f>
        <v>0</v>
      </c>
      <c r="BL786" s="16" t="s">
        <v>281</v>
      </c>
      <c r="BM786" s="16" t="s">
        <v>1034</v>
      </c>
    </row>
    <row r="787" spans="2:65" s="1" customFormat="1" ht="11.25">
      <c r="B787" s="33"/>
      <c r="C787" s="34"/>
      <c r="D787" s="185" t="s">
        <v>150</v>
      </c>
      <c r="E787" s="34"/>
      <c r="F787" s="186" t="s">
        <v>990</v>
      </c>
      <c r="G787" s="34"/>
      <c r="H787" s="34"/>
      <c r="I787" s="102"/>
      <c r="J787" s="34"/>
      <c r="K787" s="34"/>
      <c r="L787" s="37"/>
      <c r="M787" s="187"/>
      <c r="N787" s="59"/>
      <c r="O787" s="59"/>
      <c r="P787" s="59"/>
      <c r="Q787" s="59"/>
      <c r="R787" s="59"/>
      <c r="S787" s="59"/>
      <c r="T787" s="60"/>
      <c r="AT787" s="16" t="s">
        <v>150</v>
      </c>
      <c r="AU787" s="16" t="s">
        <v>84</v>
      </c>
    </row>
    <row r="788" spans="2:65" s="11" customFormat="1" ht="11.25">
      <c r="B788" s="188"/>
      <c r="C788" s="189"/>
      <c r="D788" s="185" t="s">
        <v>152</v>
      </c>
      <c r="E788" s="190" t="s">
        <v>28</v>
      </c>
      <c r="F788" s="191" t="s">
        <v>972</v>
      </c>
      <c r="G788" s="189"/>
      <c r="H788" s="190" t="s">
        <v>28</v>
      </c>
      <c r="I788" s="192"/>
      <c r="J788" s="189"/>
      <c r="K788" s="189"/>
      <c r="L788" s="193"/>
      <c r="M788" s="194"/>
      <c r="N788" s="195"/>
      <c r="O788" s="195"/>
      <c r="P788" s="195"/>
      <c r="Q788" s="195"/>
      <c r="R788" s="195"/>
      <c r="S788" s="195"/>
      <c r="T788" s="196"/>
      <c r="AT788" s="197" t="s">
        <v>152</v>
      </c>
      <c r="AU788" s="197" t="s">
        <v>84</v>
      </c>
      <c r="AV788" s="11" t="s">
        <v>82</v>
      </c>
      <c r="AW788" s="11" t="s">
        <v>35</v>
      </c>
      <c r="AX788" s="11" t="s">
        <v>74</v>
      </c>
      <c r="AY788" s="197" t="s">
        <v>140</v>
      </c>
    </row>
    <row r="789" spans="2:65" s="11" customFormat="1" ht="11.25">
      <c r="B789" s="188"/>
      <c r="C789" s="189"/>
      <c r="D789" s="185" t="s">
        <v>152</v>
      </c>
      <c r="E789" s="190" t="s">
        <v>28</v>
      </c>
      <c r="F789" s="191" t="s">
        <v>992</v>
      </c>
      <c r="G789" s="189"/>
      <c r="H789" s="190" t="s">
        <v>28</v>
      </c>
      <c r="I789" s="192"/>
      <c r="J789" s="189"/>
      <c r="K789" s="189"/>
      <c r="L789" s="193"/>
      <c r="M789" s="194"/>
      <c r="N789" s="195"/>
      <c r="O789" s="195"/>
      <c r="P789" s="195"/>
      <c r="Q789" s="195"/>
      <c r="R789" s="195"/>
      <c r="S789" s="195"/>
      <c r="T789" s="196"/>
      <c r="AT789" s="197" t="s">
        <v>152</v>
      </c>
      <c r="AU789" s="197" t="s">
        <v>84</v>
      </c>
      <c r="AV789" s="11" t="s">
        <v>82</v>
      </c>
      <c r="AW789" s="11" t="s">
        <v>35</v>
      </c>
      <c r="AX789" s="11" t="s">
        <v>74</v>
      </c>
      <c r="AY789" s="197" t="s">
        <v>140</v>
      </c>
    </row>
    <row r="790" spans="2:65" s="12" customFormat="1" ht="11.25">
      <c r="B790" s="198"/>
      <c r="C790" s="199"/>
      <c r="D790" s="185" t="s">
        <v>152</v>
      </c>
      <c r="E790" s="200" t="s">
        <v>28</v>
      </c>
      <c r="F790" s="201" t="s">
        <v>993</v>
      </c>
      <c r="G790" s="199"/>
      <c r="H790" s="202">
        <v>3.6</v>
      </c>
      <c r="I790" s="203"/>
      <c r="J790" s="199"/>
      <c r="K790" s="199"/>
      <c r="L790" s="204"/>
      <c r="M790" s="205"/>
      <c r="N790" s="206"/>
      <c r="O790" s="206"/>
      <c r="P790" s="206"/>
      <c r="Q790" s="206"/>
      <c r="R790" s="206"/>
      <c r="S790" s="206"/>
      <c r="T790" s="207"/>
      <c r="AT790" s="208" t="s">
        <v>152</v>
      </c>
      <c r="AU790" s="208" t="s">
        <v>84</v>
      </c>
      <c r="AV790" s="12" t="s">
        <v>84</v>
      </c>
      <c r="AW790" s="12" t="s">
        <v>35</v>
      </c>
      <c r="AX790" s="12" t="s">
        <v>82</v>
      </c>
      <c r="AY790" s="208" t="s">
        <v>140</v>
      </c>
    </row>
    <row r="791" spans="2:65" s="1" customFormat="1" ht="16.5" customHeight="1">
      <c r="B791" s="33"/>
      <c r="C791" s="173" t="s">
        <v>1035</v>
      </c>
      <c r="D791" s="173" t="s">
        <v>143</v>
      </c>
      <c r="E791" s="174" t="s">
        <v>941</v>
      </c>
      <c r="F791" s="175" t="s">
        <v>942</v>
      </c>
      <c r="G791" s="176" t="s">
        <v>146</v>
      </c>
      <c r="H791" s="177">
        <v>0.17</v>
      </c>
      <c r="I791" s="178"/>
      <c r="J791" s="179">
        <f>ROUND(I791*H791,2)</f>
        <v>0</v>
      </c>
      <c r="K791" s="175" t="s">
        <v>147</v>
      </c>
      <c r="L791" s="37"/>
      <c r="M791" s="180" t="s">
        <v>28</v>
      </c>
      <c r="N791" s="181" t="s">
        <v>45</v>
      </c>
      <c r="O791" s="59"/>
      <c r="P791" s="182">
        <f>O791*H791</f>
        <v>0</v>
      </c>
      <c r="Q791" s="182">
        <v>0</v>
      </c>
      <c r="R791" s="182">
        <f>Q791*H791</f>
        <v>0</v>
      </c>
      <c r="S791" s="182">
        <v>0</v>
      </c>
      <c r="T791" s="183">
        <f>S791*H791</f>
        <v>0</v>
      </c>
      <c r="AR791" s="16" t="s">
        <v>281</v>
      </c>
      <c r="AT791" s="16" t="s">
        <v>143</v>
      </c>
      <c r="AU791" s="16" t="s">
        <v>84</v>
      </c>
      <c r="AY791" s="16" t="s">
        <v>140</v>
      </c>
      <c r="BE791" s="184">
        <f>IF(N791="základní",J791,0)</f>
        <v>0</v>
      </c>
      <c r="BF791" s="184">
        <f>IF(N791="snížená",J791,0)</f>
        <v>0</v>
      </c>
      <c r="BG791" s="184">
        <f>IF(N791="zákl. přenesená",J791,0)</f>
        <v>0</v>
      </c>
      <c r="BH791" s="184">
        <f>IF(N791="sníž. přenesená",J791,0)</f>
        <v>0</v>
      </c>
      <c r="BI791" s="184">
        <f>IF(N791="nulová",J791,0)</f>
        <v>0</v>
      </c>
      <c r="BJ791" s="16" t="s">
        <v>82</v>
      </c>
      <c r="BK791" s="184">
        <f>ROUND(I791*H791,2)</f>
        <v>0</v>
      </c>
      <c r="BL791" s="16" t="s">
        <v>281</v>
      </c>
      <c r="BM791" s="16" t="s">
        <v>1036</v>
      </c>
    </row>
    <row r="792" spans="2:65" s="1" customFormat="1" ht="19.5">
      <c r="B792" s="33"/>
      <c r="C792" s="34"/>
      <c r="D792" s="185" t="s">
        <v>150</v>
      </c>
      <c r="E792" s="34"/>
      <c r="F792" s="186" t="s">
        <v>944</v>
      </c>
      <c r="G792" s="34"/>
      <c r="H792" s="34"/>
      <c r="I792" s="102"/>
      <c r="J792" s="34"/>
      <c r="K792" s="34"/>
      <c r="L792" s="37"/>
      <c r="M792" s="187"/>
      <c r="N792" s="59"/>
      <c r="O792" s="59"/>
      <c r="P792" s="59"/>
      <c r="Q792" s="59"/>
      <c r="R792" s="59"/>
      <c r="S792" s="59"/>
      <c r="T792" s="60"/>
      <c r="AT792" s="16" t="s">
        <v>150</v>
      </c>
      <c r="AU792" s="16" t="s">
        <v>84</v>
      </c>
    </row>
    <row r="793" spans="2:65" s="10" customFormat="1" ht="22.9" customHeight="1">
      <c r="B793" s="157"/>
      <c r="C793" s="158"/>
      <c r="D793" s="159" t="s">
        <v>73</v>
      </c>
      <c r="E793" s="171" t="s">
        <v>1037</v>
      </c>
      <c r="F793" s="171" t="s">
        <v>1038</v>
      </c>
      <c r="G793" s="158"/>
      <c r="H793" s="158"/>
      <c r="I793" s="161"/>
      <c r="J793" s="172">
        <f>BK793</f>
        <v>0</v>
      </c>
      <c r="K793" s="158"/>
      <c r="L793" s="163"/>
      <c r="M793" s="164"/>
      <c r="N793" s="165"/>
      <c r="O793" s="165"/>
      <c r="P793" s="166">
        <f>SUM(P794:P868)</f>
        <v>0</v>
      </c>
      <c r="Q793" s="165"/>
      <c r="R793" s="166">
        <f>SUM(R794:R868)</f>
        <v>1.5560150000000001</v>
      </c>
      <c r="S793" s="165"/>
      <c r="T793" s="167">
        <f>SUM(T794:T868)</f>
        <v>0</v>
      </c>
      <c r="AR793" s="168" t="s">
        <v>84</v>
      </c>
      <c r="AT793" s="169" t="s">
        <v>73</v>
      </c>
      <c r="AU793" s="169" t="s">
        <v>82</v>
      </c>
      <c r="AY793" s="168" t="s">
        <v>140</v>
      </c>
      <c r="BK793" s="170">
        <f>SUM(BK794:BK868)</f>
        <v>0</v>
      </c>
    </row>
    <row r="794" spans="2:65" s="1" customFormat="1" ht="16.5" customHeight="1">
      <c r="B794" s="33"/>
      <c r="C794" s="173" t="s">
        <v>1039</v>
      </c>
      <c r="D794" s="173" t="s">
        <v>143</v>
      </c>
      <c r="E794" s="174" t="s">
        <v>1040</v>
      </c>
      <c r="F794" s="175" t="s">
        <v>1041</v>
      </c>
      <c r="G794" s="176" t="s">
        <v>165</v>
      </c>
      <c r="H794" s="177">
        <v>168</v>
      </c>
      <c r="I794" s="178"/>
      <c r="J794" s="179">
        <f>ROUND(I794*H794,2)</f>
        <v>0</v>
      </c>
      <c r="K794" s="175" t="s">
        <v>147</v>
      </c>
      <c r="L794" s="37"/>
      <c r="M794" s="180" t="s">
        <v>28</v>
      </c>
      <c r="N794" s="181" t="s">
        <v>45</v>
      </c>
      <c r="O794" s="59"/>
      <c r="P794" s="182">
        <f>O794*H794</f>
        <v>0</v>
      </c>
      <c r="Q794" s="182">
        <v>4.5500000000000002E-3</v>
      </c>
      <c r="R794" s="182">
        <f>Q794*H794</f>
        <v>0.76440000000000008</v>
      </c>
      <c r="S794" s="182">
        <v>0</v>
      </c>
      <c r="T794" s="183">
        <f>S794*H794</f>
        <v>0</v>
      </c>
      <c r="AR794" s="16" t="s">
        <v>148</v>
      </c>
      <c r="AT794" s="16" t="s">
        <v>143</v>
      </c>
      <c r="AU794" s="16" t="s">
        <v>84</v>
      </c>
      <c r="AY794" s="16" t="s">
        <v>140</v>
      </c>
      <c r="BE794" s="184">
        <f>IF(N794="základní",J794,0)</f>
        <v>0</v>
      </c>
      <c r="BF794" s="184">
        <f>IF(N794="snížená",J794,0)</f>
        <v>0</v>
      </c>
      <c r="BG794" s="184">
        <f>IF(N794="zákl. přenesená",J794,0)</f>
        <v>0</v>
      </c>
      <c r="BH794" s="184">
        <f>IF(N794="sníž. přenesená",J794,0)</f>
        <v>0</v>
      </c>
      <c r="BI794" s="184">
        <f>IF(N794="nulová",J794,0)</f>
        <v>0</v>
      </c>
      <c r="BJ794" s="16" t="s">
        <v>82</v>
      </c>
      <c r="BK794" s="184">
        <f>ROUND(I794*H794,2)</f>
        <v>0</v>
      </c>
      <c r="BL794" s="16" t="s">
        <v>148</v>
      </c>
      <c r="BM794" s="16" t="s">
        <v>1042</v>
      </c>
    </row>
    <row r="795" spans="2:65" s="1" customFormat="1" ht="11.25">
      <c r="B795" s="33"/>
      <c r="C795" s="34"/>
      <c r="D795" s="185" t="s">
        <v>150</v>
      </c>
      <c r="E795" s="34"/>
      <c r="F795" s="186" t="s">
        <v>1043</v>
      </c>
      <c r="G795" s="34"/>
      <c r="H795" s="34"/>
      <c r="I795" s="102"/>
      <c r="J795" s="34"/>
      <c r="K795" s="34"/>
      <c r="L795" s="37"/>
      <c r="M795" s="187"/>
      <c r="N795" s="59"/>
      <c r="O795" s="59"/>
      <c r="P795" s="59"/>
      <c r="Q795" s="59"/>
      <c r="R795" s="59"/>
      <c r="S795" s="59"/>
      <c r="T795" s="60"/>
      <c r="AT795" s="16" t="s">
        <v>150</v>
      </c>
      <c r="AU795" s="16" t="s">
        <v>84</v>
      </c>
    </row>
    <row r="796" spans="2:65" s="11" customFormat="1" ht="11.25">
      <c r="B796" s="188"/>
      <c r="C796" s="189"/>
      <c r="D796" s="185" t="s">
        <v>152</v>
      </c>
      <c r="E796" s="190" t="s">
        <v>28</v>
      </c>
      <c r="F796" s="191" t="s">
        <v>1044</v>
      </c>
      <c r="G796" s="189"/>
      <c r="H796" s="190" t="s">
        <v>28</v>
      </c>
      <c r="I796" s="192"/>
      <c r="J796" s="189"/>
      <c r="K796" s="189"/>
      <c r="L796" s="193"/>
      <c r="M796" s="194"/>
      <c r="N796" s="195"/>
      <c r="O796" s="195"/>
      <c r="P796" s="195"/>
      <c r="Q796" s="195"/>
      <c r="R796" s="195"/>
      <c r="S796" s="195"/>
      <c r="T796" s="196"/>
      <c r="AT796" s="197" t="s">
        <v>152</v>
      </c>
      <c r="AU796" s="197" t="s">
        <v>84</v>
      </c>
      <c r="AV796" s="11" t="s">
        <v>82</v>
      </c>
      <c r="AW796" s="11" t="s">
        <v>35</v>
      </c>
      <c r="AX796" s="11" t="s">
        <v>74</v>
      </c>
      <c r="AY796" s="197" t="s">
        <v>140</v>
      </c>
    </row>
    <row r="797" spans="2:65" s="11" customFormat="1" ht="11.25">
      <c r="B797" s="188"/>
      <c r="C797" s="189"/>
      <c r="D797" s="185" t="s">
        <v>152</v>
      </c>
      <c r="E797" s="190" t="s">
        <v>28</v>
      </c>
      <c r="F797" s="191" t="s">
        <v>1045</v>
      </c>
      <c r="G797" s="189"/>
      <c r="H797" s="190" t="s">
        <v>28</v>
      </c>
      <c r="I797" s="192"/>
      <c r="J797" s="189"/>
      <c r="K797" s="189"/>
      <c r="L797" s="193"/>
      <c r="M797" s="194"/>
      <c r="N797" s="195"/>
      <c r="O797" s="195"/>
      <c r="P797" s="195"/>
      <c r="Q797" s="195"/>
      <c r="R797" s="195"/>
      <c r="S797" s="195"/>
      <c r="T797" s="196"/>
      <c r="AT797" s="197" t="s">
        <v>152</v>
      </c>
      <c r="AU797" s="197" t="s">
        <v>84</v>
      </c>
      <c r="AV797" s="11" t="s">
        <v>82</v>
      </c>
      <c r="AW797" s="11" t="s">
        <v>35</v>
      </c>
      <c r="AX797" s="11" t="s">
        <v>74</v>
      </c>
      <c r="AY797" s="197" t="s">
        <v>140</v>
      </c>
    </row>
    <row r="798" spans="2:65" s="12" customFormat="1" ht="11.25">
      <c r="B798" s="198"/>
      <c r="C798" s="199"/>
      <c r="D798" s="185" t="s">
        <v>152</v>
      </c>
      <c r="E798" s="200" t="s">
        <v>28</v>
      </c>
      <c r="F798" s="201" t="s">
        <v>1046</v>
      </c>
      <c r="G798" s="199"/>
      <c r="H798" s="202">
        <v>164</v>
      </c>
      <c r="I798" s="203"/>
      <c r="J798" s="199"/>
      <c r="K798" s="199"/>
      <c r="L798" s="204"/>
      <c r="M798" s="205"/>
      <c r="N798" s="206"/>
      <c r="O798" s="206"/>
      <c r="P798" s="206"/>
      <c r="Q798" s="206"/>
      <c r="R798" s="206"/>
      <c r="S798" s="206"/>
      <c r="T798" s="207"/>
      <c r="AT798" s="208" t="s">
        <v>152</v>
      </c>
      <c r="AU798" s="208" t="s">
        <v>84</v>
      </c>
      <c r="AV798" s="12" t="s">
        <v>84</v>
      </c>
      <c r="AW798" s="12" t="s">
        <v>35</v>
      </c>
      <c r="AX798" s="12" t="s">
        <v>74</v>
      </c>
      <c r="AY798" s="208" t="s">
        <v>140</v>
      </c>
    </row>
    <row r="799" spans="2:65" s="12" customFormat="1" ht="11.25">
      <c r="B799" s="198"/>
      <c r="C799" s="199"/>
      <c r="D799" s="185" t="s">
        <v>152</v>
      </c>
      <c r="E799" s="200" t="s">
        <v>28</v>
      </c>
      <c r="F799" s="201" t="s">
        <v>1047</v>
      </c>
      <c r="G799" s="199"/>
      <c r="H799" s="202">
        <v>4</v>
      </c>
      <c r="I799" s="203"/>
      <c r="J799" s="199"/>
      <c r="K799" s="199"/>
      <c r="L799" s="204"/>
      <c r="M799" s="205"/>
      <c r="N799" s="206"/>
      <c r="O799" s="206"/>
      <c r="P799" s="206"/>
      <c r="Q799" s="206"/>
      <c r="R799" s="206"/>
      <c r="S799" s="206"/>
      <c r="T799" s="207"/>
      <c r="AT799" s="208" t="s">
        <v>152</v>
      </c>
      <c r="AU799" s="208" t="s">
        <v>84</v>
      </c>
      <c r="AV799" s="12" t="s">
        <v>84</v>
      </c>
      <c r="AW799" s="12" t="s">
        <v>35</v>
      </c>
      <c r="AX799" s="12" t="s">
        <v>74</v>
      </c>
      <c r="AY799" s="208" t="s">
        <v>140</v>
      </c>
    </row>
    <row r="800" spans="2:65" s="13" customFormat="1" ht="11.25">
      <c r="B800" s="209"/>
      <c r="C800" s="210"/>
      <c r="D800" s="185" t="s">
        <v>152</v>
      </c>
      <c r="E800" s="211" t="s">
        <v>28</v>
      </c>
      <c r="F800" s="212" t="s">
        <v>171</v>
      </c>
      <c r="G800" s="210"/>
      <c r="H800" s="213">
        <v>168</v>
      </c>
      <c r="I800" s="214"/>
      <c r="J800" s="210"/>
      <c r="K800" s="210"/>
      <c r="L800" s="215"/>
      <c r="M800" s="216"/>
      <c r="N800" s="217"/>
      <c r="O800" s="217"/>
      <c r="P800" s="217"/>
      <c r="Q800" s="217"/>
      <c r="R800" s="217"/>
      <c r="S800" s="217"/>
      <c r="T800" s="218"/>
      <c r="AT800" s="219" t="s">
        <v>152</v>
      </c>
      <c r="AU800" s="219" t="s">
        <v>84</v>
      </c>
      <c r="AV800" s="13" t="s">
        <v>148</v>
      </c>
      <c r="AW800" s="13" t="s">
        <v>35</v>
      </c>
      <c r="AX800" s="13" t="s">
        <v>82</v>
      </c>
      <c r="AY800" s="219" t="s">
        <v>140</v>
      </c>
    </row>
    <row r="801" spans="2:65" s="1" customFormat="1" ht="16.5" customHeight="1">
      <c r="B801" s="33"/>
      <c r="C801" s="173" t="s">
        <v>1048</v>
      </c>
      <c r="D801" s="173" t="s">
        <v>143</v>
      </c>
      <c r="E801" s="174" t="s">
        <v>1049</v>
      </c>
      <c r="F801" s="175" t="s">
        <v>1050</v>
      </c>
      <c r="G801" s="176" t="s">
        <v>165</v>
      </c>
      <c r="H801" s="177">
        <v>168</v>
      </c>
      <c r="I801" s="178"/>
      <c r="J801" s="179">
        <f>ROUND(I801*H801,2)</f>
        <v>0</v>
      </c>
      <c r="K801" s="175" t="s">
        <v>147</v>
      </c>
      <c r="L801" s="37"/>
      <c r="M801" s="180" t="s">
        <v>28</v>
      </c>
      <c r="N801" s="181" t="s">
        <v>45</v>
      </c>
      <c r="O801" s="59"/>
      <c r="P801" s="182">
        <f>O801*H801</f>
        <v>0</v>
      </c>
      <c r="Q801" s="182">
        <v>0</v>
      </c>
      <c r="R801" s="182">
        <f>Q801*H801</f>
        <v>0</v>
      </c>
      <c r="S801" s="182">
        <v>0</v>
      </c>
      <c r="T801" s="183">
        <f>S801*H801</f>
        <v>0</v>
      </c>
      <c r="AR801" s="16" t="s">
        <v>148</v>
      </c>
      <c r="AT801" s="16" t="s">
        <v>143</v>
      </c>
      <c r="AU801" s="16" t="s">
        <v>84</v>
      </c>
      <c r="AY801" s="16" t="s">
        <v>140</v>
      </c>
      <c r="BE801" s="184">
        <f>IF(N801="základní",J801,0)</f>
        <v>0</v>
      </c>
      <c r="BF801" s="184">
        <f>IF(N801="snížená",J801,0)</f>
        <v>0</v>
      </c>
      <c r="BG801" s="184">
        <f>IF(N801="zákl. přenesená",J801,0)</f>
        <v>0</v>
      </c>
      <c r="BH801" s="184">
        <f>IF(N801="sníž. přenesená",J801,0)</f>
        <v>0</v>
      </c>
      <c r="BI801" s="184">
        <f>IF(N801="nulová",J801,0)</f>
        <v>0</v>
      </c>
      <c r="BJ801" s="16" t="s">
        <v>82</v>
      </c>
      <c r="BK801" s="184">
        <f>ROUND(I801*H801,2)</f>
        <v>0</v>
      </c>
      <c r="BL801" s="16" t="s">
        <v>148</v>
      </c>
      <c r="BM801" s="16" t="s">
        <v>1051</v>
      </c>
    </row>
    <row r="802" spans="2:65" s="1" customFormat="1" ht="11.25">
      <c r="B802" s="33"/>
      <c r="C802" s="34"/>
      <c r="D802" s="185" t="s">
        <v>150</v>
      </c>
      <c r="E802" s="34"/>
      <c r="F802" s="186" t="s">
        <v>1052</v>
      </c>
      <c r="G802" s="34"/>
      <c r="H802" s="34"/>
      <c r="I802" s="102"/>
      <c r="J802" s="34"/>
      <c r="K802" s="34"/>
      <c r="L802" s="37"/>
      <c r="M802" s="187"/>
      <c r="N802" s="59"/>
      <c r="O802" s="59"/>
      <c r="P802" s="59"/>
      <c r="Q802" s="59"/>
      <c r="R802" s="59"/>
      <c r="S802" s="59"/>
      <c r="T802" s="60"/>
      <c r="AT802" s="16" t="s">
        <v>150</v>
      </c>
      <c r="AU802" s="16" t="s">
        <v>84</v>
      </c>
    </row>
    <row r="803" spans="2:65" s="1" customFormat="1" ht="16.5" customHeight="1">
      <c r="B803" s="33"/>
      <c r="C803" s="173" t="s">
        <v>1053</v>
      </c>
      <c r="D803" s="173" t="s">
        <v>143</v>
      </c>
      <c r="E803" s="174" t="s">
        <v>1054</v>
      </c>
      <c r="F803" s="175" t="s">
        <v>1055</v>
      </c>
      <c r="G803" s="176" t="s">
        <v>165</v>
      </c>
      <c r="H803" s="177">
        <v>169</v>
      </c>
      <c r="I803" s="178"/>
      <c r="J803" s="179">
        <f>ROUND(I803*H803,2)</f>
        <v>0</v>
      </c>
      <c r="K803" s="175" t="s">
        <v>147</v>
      </c>
      <c r="L803" s="37"/>
      <c r="M803" s="180" t="s">
        <v>28</v>
      </c>
      <c r="N803" s="181" t="s">
        <v>45</v>
      </c>
      <c r="O803" s="59"/>
      <c r="P803" s="182">
        <f>O803*H803</f>
        <v>0</v>
      </c>
      <c r="Q803" s="182">
        <v>4.0000000000000002E-4</v>
      </c>
      <c r="R803" s="182">
        <f>Q803*H803</f>
        <v>6.7600000000000007E-2</v>
      </c>
      <c r="S803" s="182">
        <v>0</v>
      </c>
      <c r="T803" s="183">
        <f>S803*H803</f>
        <v>0</v>
      </c>
      <c r="AR803" s="16" t="s">
        <v>148</v>
      </c>
      <c r="AT803" s="16" t="s">
        <v>143</v>
      </c>
      <c r="AU803" s="16" t="s">
        <v>84</v>
      </c>
      <c r="AY803" s="16" t="s">
        <v>140</v>
      </c>
      <c r="BE803" s="184">
        <f>IF(N803="základní",J803,0)</f>
        <v>0</v>
      </c>
      <c r="BF803" s="184">
        <f>IF(N803="snížená",J803,0)</f>
        <v>0</v>
      </c>
      <c r="BG803" s="184">
        <f>IF(N803="zákl. přenesená",J803,0)</f>
        <v>0</v>
      </c>
      <c r="BH803" s="184">
        <f>IF(N803="sníž. přenesená",J803,0)</f>
        <v>0</v>
      </c>
      <c r="BI803" s="184">
        <f>IF(N803="nulová",J803,0)</f>
        <v>0</v>
      </c>
      <c r="BJ803" s="16" t="s">
        <v>82</v>
      </c>
      <c r="BK803" s="184">
        <f>ROUND(I803*H803,2)</f>
        <v>0</v>
      </c>
      <c r="BL803" s="16" t="s">
        <v>148</v>
      </c>
      <c r="BM803" s="16" t="s">
        <v>1056</v>
      </c>
    </row>
    <row r="804" spans="2:65" s="1" customFormat="1" ht="11.25">
      <c r="B804" s="33"/>
      <c r="C804" s="34"/>
      <c r="D804" s="185" t="s">
        <v>150</v>
      </c>
      <c r="E804" s="34"/>
      <c r="F804" s="186" t="s">
        <v>1057</v>
      </c>
      <c r="G804" s="34"/>
      <c r="H804" s="34"/>
      <c r="I804" s="102"/>
      <c r="J804" s="34"/>
      <c r="K804" s="34"/>
      <c r="L804" s="37"/>
      <c r="M804" s="187"/>
      <c r="N804" s="59"/>
      <c r="O804" s="59"/>
      <c r="P804" s="59"/>
      <c r="Q804" s="59"/>
      <c r="R804" s="59"/>
      <c r="S804" s="59"/>
      <c r="T804" s="60"/>
      <c r="AT804" s="16" t="s">
        <v>150</v>
      </c>
      <c r="AU804" s="16" t="s">
        <v>84</v>
      </c>
    </row>
    <row r="805" spans="2:65" s="11" customFormat="1" ht="11.25">
      <c r="B805" s="188"/>
      <c r="C805" s="189"/>
      <c r="D805" s="185" t="s">
        <v>152</v>
      </c>
      <c r="E805" s="190" t="s">
        <v>28</v>
      </c>
      <c r="F805" s="191" t="s">
        <v>1058</v>
      </c>
      <c r="G805" s="189"/>
      <c r="H805" s="190" t="s">
        <v>28</v>
      </c>
      <c r="I805" s="192"/>
      <c r="J805" s="189"/>
      <c r="K805" s="189"/>
      <c r="L805" s="193"/>
      <c r="M805" s="194"/>
      <c r="N805" s="195"/>
      <c r="O805" s="195"/>
      <c r="P805" s="195"/>
      <c r="Q805" s="195"/>
      <c r="R805" s="195"/>
      <c r="S805" s="195"/>
      <c r="T805" s="196"/>
      <c r="AT805" s="197" t="s">
        <v>152</v>
      </c>
      <c r="AU805" s="197" t="s">
        <v>84</v>
      </c>
      <c r="AV805" s="11" t="s">
        <v>82</v>
      </c>
      <c r="AW805" s="11" t="s">
        <v>35</v>
      </c>
      <c r="AX805" s="11" t="s">
        <v>74</v>
      </c>
      <c r="AY805" s="197" t="s">
        <v>140</v>
      </c>
    </row>
    <row r="806" spans="2:65" s="11" customFormat="1" ht="11.25">
      <c r="B806" s="188"/>
      <c r="C806" s="189"/>
      <c r="D806" s="185" t="s">
        <v>152</v>
      </c>
      <c r="E806" s="190" t="s">
        <v>28</v>
      </c>
      <c r="F806" s="191" t="s">
        <v>1045</v>
      </c>
      <c r="G806" s="189"/>
      <c r="H806" s="190" t="s">
        <v>28</v>
      </c>
      <c r="I806" s="192"/>
      <c r="J806" s="189"/>
      <c r="K806" s="189"/>
      <c r="L806" s="193"/>
      <c r="M806" s="194"/>
      <c r="N806" s="195"/>
      <c r="O806" s="195"/>
      <c r="P806" s="195"/>
      <c r="Q806" s="195"/>
      <c r="R806" s="195"/>
      <c r="S806" s="195"/>
      <c r="T806" s="196"/>
      <c r="AT806" s="197" t="s">
        <v>152</v>
      </c>
      <c r="AU806" s="197" t="s">
        <v>84</v>
      </c>
      <c r="AV806" s="11" t="s">
        <v>82</v>
      </c>
      <c r="AW806" s="11" t="s">
        <v>35</v>
      </c>
      <c r="AX806" s="11" t="s">
        <v>74</v>
      </c>
      <c r="AY806" s="197" t="s">
        <v>140</v>
      </c>
    </row>
    <row r="807" spans="2:65" s="12" customFormat="1" ht="11.25">
      <c r="B807" s="198"/>
      <c r="C807" s="199"/>
      <c r="D807" s="185" t="s">
        <v>152</v>
      </c>
      <c r="E807" s="200" t="s">
        <v>28</v>
      </c>
      <c r="F807" s="201" t="s">
        <v>1046</v>
      </c>
      <c r="G807" s="199"/>
      <c r="H807" s="202">
        <v>164</v>
      </c>
      <c r="I807" s="203"/>
      <c r="J807" s="199"/>
      <c r="K807" s="199"/>
      <c r="L807" s="204"/>
      <c r="M807" s="205"/>
      <c r="N807" s="206"/>
      <c r="O807" s="206"/>
      <c r="P807" s="206"/>
      <c r="Q807" s="206"/>
      <c r="R807" s="206"/>
      <c r="S807" s="206"/>
      <c r="T807" s="207"/>
      <c r="AT807" s="208" t="s">
        <v>152</v>
      </c>
      <c r="AU807" s="208" t="s">
        <v>84</v>
      </c>
      <c r="AV807" s="12" t="s">
        <v>84</v>
      </c>
      <c r="AW807" s="12" t="s">
        <v>35</v>
      </c>
      <c r="AX807" s="12" t="s">
        <v>74</v>
      </c>
      <c r="AY807" s="208" t="s">
        <v>140</v>
      </c>
    </row>
    <row r="808" spans="2:65" s="12" customFormat="1" ht="11.25">
      <c r="B808" s="198"/>
      <c r="C808" s="199"/>
      <c r="D808" s="185" t="s">
        <v>152</v>
      </c>
      <c r="E808" s="200" t="s">
        <v>28</v>
      </c>
      <c r="F808" s="201" t="s">
        <v>1059</v>
      </c>
      <c r="G808" s="199"/>
      <c r="H808" s="202">
        <v>1.56</v>
      </c>
      <c r="I808" s="203"/>
      <c r="J808" s="199"/>
      <c r="K808" s="199"/>
      <c r="L808" s="204"/>
      <c r="M808" s="205"/>
      <c r="N808" s="206"/>
      <c r="O808" s="206"/>
      <c r="P808" s="206"/>
      <c r="Q808" s="206"/>
      <c r="R808" s="206"/>
      <c r="S808" s="206"/>
      <c r="T808" s="207"/>
      <c r="AT808" s="208" t="s">
        <v>152</v>
      </c>
      <c r="AU808" s="208" t="s">
        <v>84</v>
      </c>
      <c r="AV808" s="12" t="s">
        <v>84</v>
      </c>
      <c r="AW808" s="12" t="s">
        <v>35</v>
      </c>
      <c r="AX808" s="12" t="s">
        <v>74</v>
      </c>
      <c r="AY808" s="208" t="s">
        <v>140</v>
      </c>
    </row>
    <row r="809" spans="2:65" s="12" customFormat="1" ht="11.25">
      <c r="B809" s="198"/>
      <c r="C809" s="199"/>
      <c r="D809" s="185" t="s">
        <v>152</v>
      </c>
      <c r="E809" s="200" t="s">
        <v>28</v>
      </c>
      <c r="F809" s="201" t="s">
        <v>1060</v>
      </c>
      <c r="G809" s="199"/>
      <c r="H809" s="202">
        <v>3.44</v>
      </c>
      <c r="I809" s="203"/>
      <c r="J809" s="199"/>
      <c r="K809" s="199"/>
      <c r="L809" s="204"/>
      <c r="M809" s="205"/>
      <c r="N809" s="206"/>
      <c r="O809" s="206"/>
      <c r="P809" s="206"/>
      <c r="Q809" s="206"/>
      <c r="R809" s="206"/>
      <c r="S809" s="206"/>
      <c r="T809" s="207"/>
      <c r="AT809" s="208" t="s">
        <v>152</v>
      </c>
      <c r="AU809" s="208" t="s">
        <v>84</v>
      </c>
      <c r="AV809" s="12" t="s">
        <v>84</v>
      </c>
      <c r="AW809" s="12" t="s">
        <v>35</v>
      </c>
      <c r="AX809" s="12" t="s">
        <v>74</v>
      </c>
      <c r="AY809" s="208" t="s">
        <v>140</v>
      </c>
    </row>
    <row r="810" spans="2:65" s="13" customFormat="1" ht="11.25">
      <c r="B810" s="209"/>
      <c r="C810" s="210"/>
      <c r="D810" s="185" t="s">
        <v>152</v>
      </c>
      <c r="E810" s="211" t="s">
        <v>28</v>
      </c>
      <c r="F810" s="212" t="s">
        <v>171</v>
      </c>
      <c r="G810" s="210"/>
      <c r="H810" s="213">
        <v>169</v>
      </c>
      <c r="I810" s="214"/>
      <c r="J810" s="210"/>
      <c r="K810" s="210"/>
      <c r="L810" s="215"/>
      <c r="M810" s="216"/>
      <c r="N810" s="217"/>
      <c r="O810" s="217"/>
      <c r="P810" s="217"/>
      <c r="Q810" s="217"/>
      <c r="R810" s="217"/>
      <c r="S810" s="217"/>
      <c r="T810" s="218"/>
      <c r="AT810" s="219" t="s">
        <v>152</v>
      </c>
      <c r="AU810" s="219" t="s">
        <v>84</v>
      </c>
      <c r="AV810" s="13" t="s">
        <v>148</v>
      </c>
      <c r="AW810" s="13" t="s">
        <v>35</v>
      </c>
      <c r="AX810" s="13" t="s">
        <v>82</v>
      </c>
      <c r="AY810" s="219" t="s">
        <v>140</v>
      </c>
    </row>
    <row r="811" spans="2:65" s="1" customFormat="1" ht="16.5" customHeight="1">
      <c r="B811" s="33"/>
      <c r="C811" s="173" t="s">
        <v>1061</v>
      </c>
      <c r="D811" s="173" t="s">
        <v>143</v>
      </c>
      <c r="E811" s="174" t="s">
        <v>1062</v>
      </c>
      <c r="F811" s="175" t="s">
        <v>1063</v>
      </c>
      <c r="G811" s="176" t="s">
        <v>400</v>
      </c>
      <c r="H811" s="177">
        <v>203</v>
      </c>
      <c r="I811" s="178"/>
      <c r="J811" s="179">
        <f>ROUND(I811*H811,2)</f>
        <v>0</v>
      </c>
      <c r="K811" s="175" t="s">
        <v>147</v>
      </c>
      <c r="L811" s="37"/>
      <c r="M811" s="180" t="s">
        <v>28</v>
      </c>
      <c r="N811" s="181" t="s">
        <v>45</v>
      </c>
      <c r="O811" s="59"/>
      <c r="P811" s="182">
        <f>O811*H811</f>
        <v>0</v>
      </c>
      <c r="Q811" s="182">
        <v>2.0000000000000002E-5</v>
      </c>
      <c r="R811" s="182">
        <f>Q811*H811</f>
        <v>4.0600000000000002E-3</v>
      </c>
      <c r="S811" s="182">
        <v>0</v>
      </c>
      <c r="T811" s="183">
        <f>S811*H811</f>
        <v>0</v>
      </c>
      <c r="AR811" s="16" t="s">
        <v>281</v>
      </c>
      <c r="AT811" s="16" t="s">
        <v>143</v>
      </c>
      <c r="AU811" s="16" t="s">
        <v>84</v>
      </c>
      <c r="AY811" s="16" t="s">
        <v>140</v>
      </c>
      <c r="BE811" s="184">
        <f>IF(N811="základní",J811,0)</f>
        <v>0</v>
      </c>
      <c r="BF811" s="184">
        <f>IF(N811="snížená",J811,0)</f>
        <v>0</v>
      </c>
      <c r="BG811" s="184">
        <f>IF(N811="zákl. přenesená",J811,0)</f>
        <v>0</v>
      </c>
      <c r="BH811" s="184">
        <f>IF(N811="sníž. přenesená",J811,0)</f>
        <v>0</v>
      </c>
      <c r="BI811" s="184">
        <f>IF(N811="nulová",J811,0)</f>
        <v>0</v>
      </c>
      <c r="BJ811" s="16" t="s">
        <v>82</v>
      </c>
      <c r="BK811" s="184">
        <f>ROUND(I811*H811,2)</f>
        <v>0</v>
      </c>
      <c r="BL811" s="16" t="s">
        <v>281</v>
      </c>
      <c r="BM811" s="16" t="s">
        <v>1064</v>
      </c>
    </row>
    <row r="812" spans="2:65" s="1" customFormat="1" ht="11.25">
      <c r="B812" s="33"/>
      <c r="C812" s="34"/>
      <c r="D812" s="185" t="s">
        <v>150</v>
      </c>
      <c r="E812" s="34"/>
      <c r="F812" s="186" t="s">
        <v>1065</v>
      </c>
      <c r="G812" s="34"/>
      <c r="H812" s="34"/>
      <c r="I812" s="102"/>
      <c r="J812" s="34"/>
      <c r="K812" s="34"/>
      <c r="L812" s="37"/>
      <c r="M812" s="187"/>
      <c r="N812" s="59"/>
      <c r="O812" s="59"/>
      <c r="P812" s="59"/>
      <c r="Q812" s="59"/>
      <c r="R812" s="59"/>
      <c r="S812" s="59"/>
      <c r="T812" s="60"/>
      <c r="AT812" s="16" t="s">
        <v>150</v>
      </c>
      <c r="AU812" s="16" t="s">
        <v>84</v>
      </c>
    </row>
    <row r="813" spans="2:65" s="1" customFormat="1" ht="16.5" customHeight="1">
      <c r="B813" s="33"/>
      <c r="C813" s="231" t="s">
        <v>1066</v>
      </c>
      <c r="D813" s="231" t="s">
        <v>329</v>
      </c>
      <c r="E813" s="232" t="s">
        <v>1067</v>
      </c>
      <c r="F813" s="233" t="s">
        <v>1068</v>
      </c>
      <c r="G813" s="234" t="s">
        <v>165</v>
      </c>
      <c r="H813" s="235">
        <v>202.5</v>
      </c>
      <c r="I813" s="236"/>
      <c r="J813" s="237">
        <f>ROUND(I813*H813,2)</f>
        <v>0</v>
      </c>
      <c r="K813" s="233" t="s">
        <v>28</v>
      </c>
      <c r="L813" s="238"/>
      <c r="M813" s="239" t="s">
        <v>28</v>
      </c>
      <c r="N813" s="240" t="s">
        <v>45</v>
      </c>
      <c r="O813" s="59"/>
      <c r="P813" s="182">
        <f>O813*H813</f>
        <v>0</v>
      </c>
      <c r="Q813" s="182">
        <v>3.3999999999999998E-3</v>
      </c>
      <c r="R813" s="182">
        <f>Q813*H813</f>
        <v>0.6885</v>
      </c>
      <c r="S813" s="182">
        <v>0</v>
      </c>
      <c r="T813" s="183">
        <f>S813*H813</f>
        <v>0</v>
      </c>
      <c r="AR813" s="16" t="s">
        <v>206</v>
      </c>
      <c r="AT813" s="16" t="s">
        <v>329</v>
      </c>
      <c r="AU813" s="16" t="s">
        <v>84</v>
      </c>
      <c r="AY813" s="16" t="s">
        <v>140</v>
      </c>
      <c r="BE813" s="184">
        <f>IF(N813="základní",J813,0)</f>
        <v>0</v>
      </c>
      <c r="BF813" s="184">
        <f>IF(N813="snížená",J813,0)</f>
        <v>0</v>
      </c>
      <c r="BG813" s="184">
        <f>IF(N813="zákl. přenesená",J813,0)</f>
        <v>0</v>
      </c>
      <c r="BH813" s="184">
        <f>IF(N813="sníž. přenesená",J813,0)</f>
        <v>0</v>
      </c>
      <c r="BI813" s="184">
        <f>IF(N813="nulová",J813,0)</f>
        <v>0</v>
      </c>
      <c r="BJ813" s="16" t="s">
        <v>82</v>
      </c>
      <c r="BK813" s="184">
        <f>ROUND(I813*H813,2)</f>
        <v>0</v>
      </c>
      <c r="BL813" s="16" t="s">
        <v>148</v>
      </c>
      <c r="BM813" s="16" t="s">
        <v>1069</v>
      </c>
    </row>
    <row r="814" spans="2:65" s="1" customFormat="1" ht="11.25">
      <c r="B814" s="33"/>
      <c r="C814" s="34"/>
      <c r="D814" s="185" t="s">
        <v>150</v>
      </c>
      <c r="E814" s="34"/>
      <c r="F814" s="186" t="s">
        <v>1068</v>
      </c>
      <c r="G814" s="34"/>
      <c r="H814" s="34"/>
      <c r="I814" s="102"/>
      <c r="J814" s="34"/>
      <c r="K814" s="34"/>
      <c r="L814" s="37"/>
      <c r="M814" s="187"/>
      <c r="N814" s="59"/>
      <c r="O814" s="59"/>
      <c r="P814" s="59"/>
      <c r="Q814" s="59"/>
      <c r="R814" s="59"/>
      <c r="S814" s="59"/>
      <c r="T814" s="60"/>
      <c r="AT814" s="16" t="s">
        <v>150</v>
      </c>
      <c r="AU814" s="16" t="s">
        <v>84</v>
      </c>
    </row>
    <row r="815" spans="2:65" s="11" customFormat="1" ht="11.25">
      <c r="B815" s="188"/>
      <c r="C815" s="189"/>
      <c r="D815" s="185" t="s">
        <v>152</v>
      </c>
      <c r="E815" s="190" t="s">
        <v>28</v>
      </c>
      <c r="F815" s="191" t="s">
        <v>1070</v>
      </c>
      <c r="G815" s="189"/>
      <c r="H815" s="190" t="s">
        <v>28</v>
      </c>
      <c r="I815" s="192"/>
      <c r="J815" s="189"/>
      <c r="K815" s="189"/>
      <c r="L815" s="193"/>
      <c r="M815" s="194"/>
      <c r="N815" s="195"/>
      <c r="O815" s="195"/>
      <c r="P815" s="195"/>
      <c r="Q815" s="195"/>
      <c r="R815" s="195"/>
      <c r="S815" s="195"/>
      <c r="T815" s="196"/>
      <c r="AT815" s="197" t="s">
        <v>152</v>
      </c>
      <c r="AU815" s="197" t="s">
        <v>84</v>
      </c>
      <c r="AV815" s="11" t="s">
        <v>82</v>
      </c>
      <c r="AW815" s="11" t="s">
        <v>35</v>
      </c>
      <c r="AX815" s="11" t="s">
        <v>74</v>
      </c>
      <c r="AY815" s="197" t="s">
        <v>140</v>
      </c>
    </row>
    <row r="816" spans="2:65" s="11" customFormat="1" ht="11.25">
      <c r="B816" s="188"/>
      <c r="C816" s="189"/>
      <c r="D816" s="185" t="s">
        <v>152</v>
      </c>
      <c r="E816" s="190" t="s">
        <v>28</v>
      </c>
      <c r="F816" s="191" t="s">
        <v>1071</v>
      </c>
      <c r="G816" s="189"/>
      <c r="H816" s="190" t="s">
        <v>28</v>
      </c>
      <c r="I816" s="192"/>
      <c r="J816" s="189"/>
      <c r="K816" s="189"/>
      <c r="L816" s="193"/>
      <c r="M816" s="194"/>
      <c r="N816" s="195"/>
      <c r="O816" s="195"/>
      <c r="P816" s="195"/>
      <c r="Q816" s="195"/>
      <c r="R816" s="195"/>
      <c r="S816" s="195"/>
      <c r="T816" s="196"/>
      <c r="AT816" s="197" t="s">
        <v>152</v>
      </c>
      <c r="AU816" s="197" t="s">
        <v>84</v>
      </c>
      <c r="AV816" s="11" t="s">
        <v>82</v>
      </c>
      <c r="AW816" s="11" t="s">
        <v>35</v>
      </c>
      <c r="AX816" s="11" t="s">
        <v>74</v>
      </c>
      <c r="AY816" s="197" t="s">
        <v>140</v>
      </c>
    </row>
    <row r="817" spans="2:65" s="12" customFormat="1" ht="11.25">
      <c r="B817" s="198"/>
      <c r="C817" s="199"/>
      <c r="D817" s="185" t="s">
        <v>152</v>
      </c>
      <c r="E817" s="200" t="s">
        <v>28</v>
      </c>
      <c r="F817" s="201" t="s">
        <v>1072</v>
      </c>
      <c r="G817" s="199"/>
      <c r="H817" s="202">
        <v>186</v>
      </c>
      <c r="I817" s="203"/>
      <c r="J817" s="199"/>
      <c r="K817" s="199"/>
      <c r="L817" s="204"/>
      <c r="M817" s="205"/>
      <c r="N817" s="206"/>
      <c r="O817" s="206"/>
      <c r="P817" s="206"/>
      <c r="Q817" s="206"/>
      <c r="R817" s="206"/>
      <c r="S817" s="206"/>
      <c r="T817" s="207"/>
      <c r="AT817" s="208" t="s">
        <v>152</v>
      </c>
      <c r="AU817" s="208" t="s">
        <v>84</v>
      </c>
      <c r="AV817" s="12" t="s">
        <v>84</v>
      </c>
      <c r="AW817" s="12" t="s">
        <v>35</v>
      </c>
      <c r="AX817" s="12" t="s">
        <v>74</v>
      </c>
      <c r="AY817" s="208" t="s">
        <v>140</v>
      </c>
    </row>
    <row r="818" spans="2:65" s="11" customFormat="1" ht="11.25">
      <c r="B818" s="188"/>
      <c r="C818" s="189"/>
      <c r="D818" s="185" t="s">
        <v>152</v>
      </c>
      <c r="E818" s="190" t="s">
        <v>28</v>
      </c>
      <c r="F818" s="191" t="s">
        <v>1073</v>
      </c>
      <c r="G818" s="189"/>
      <c r="H818" s="190" t="s">
        <v>28</v>
      </c>
      <c r="I818" s="192"/>
      <c r="J818" s="189"/>
      <c r="K818" s="189"/>
      <c r="L818" s="193"/>
      <c r="M818" s="194"/>
      <c r="N818" s="195"/>
      <c r="O818" s="195"/>
      <c r="P818" s="195"/>
      <c r="Q818" s="195"/>
      <c r="R818" s="195"/>
      <c r="S818" s="195"/>
      <c r="T818" s="196"/>
      <c r="AT818" s="197" t="s">
        <v>152</v>
      </c>
      <c r="AU818" s="197" t="s">
        <v>84</v>
      </c>
      <c r="AV818" s="11" t="s">
        <v>82</v>
      </c>
      <c r="AW818" s="11" t="s">
        <v>35</v>
      </c>
      <c r="AX818" s="11" t="s">
        <v>74</v>
      </c>
      <c r="AY818" s="197" t="s">
        <v>140</v>
      </c>
    </row>
    <row r="819" spans="2:65" s="12" customFormat="1" ht="11.25">
      <c r="B819" s="198"/>
      <c r="C819" s="199"/>
      <c r="D819" s="185" t="s">
        <v>152</v>
      </c>
      <c r="E819" s="200" t="s">
        <v>28</v>
      </c>
      <c r="F819" s="201" t="s">
        <v>1074</v>
      </c>
      <c r="G819" s="199"/>
      <c r="H819" s="202">
        <v>16.5</v>
      </c>
      <c r="I819" s="203"/>
      <c r="J819" s="199"/>
      <c r="K819" s="199"/>
      <c r="L819" s="204"/>
      <c r="M819" s="205"/>
      <c r="N819" s="206"/>
      <c r="O819" s="206"/>
      <c r="P819" s="206"/>
      <c r="Q819" s="206"/>
      <c r="R819" s="206"/>
      <c r="S819" s="206"/>
      <c r="T819" s="207"/>
      <c r="AT819" s="208" t="s">
        <v>152</v>
      </c>
      <c r="AU819" s="208" t="s">
        <v>84</v>
      </c>
      <c r="AV819" s="12" t="s">
        <v>84</v>
      </c>
      <c r="AW819" s="12" t="s">
        <v>35</v>
      </c>
      <c r="AX819" s="12" t="s">
        <v>74</v>
      </c>
      <c r="AY819" s="208" t="s">
        <v>140</v>
      </c>
    </row>
    <row r="820" spans="2:65" s="13" customFormat="1" ht="11.25">
      <c r="B820" s="209"/>
      <c r="C820" s="210"/>
      <c r="D820" s="185" t="s">
        <v>152</v>
      </c>
      <c r="E820" s="211" t="s">
        <v>28</v>
      </c>
      <c r="F820" s="212" t="s">
        <v>171</v>
      </c>
      <c r="G820" s="210"/>
      <c r="H820" s="213">
        <v>202.5</v>
      </c>
      <c r="I820" s="214"/>
      <c r="J820" s="210"/>
      <c r="K820" s="210"/>
      <c r="L820" s="215"/>
      <c r="M820" s="216"/>
      <c r="N820" s="217"/>
      <c r="O820" s="217"/>
      <c r="P820" s="217"/>
      <c r="Q820" s="217"/>
      <c r="R820" s="217"/>
      <c r="S820" s="217"/>
      <c r="T820" s="218"/>
      <c r="AT820" s="219" t="s">
        <v>152</v>
      </c>
      <c r="AU820" s="219" t="s">
        <v>84</v>
      </c>
      <c r="AV820" s="13" t="s">
        <v>148</v>
      </c>
      <c r="AW820" s="13" t="s">
        <v>35</v>
      </c>
      <c r="AX820" s="13" t="s">
        <v>82</v>
      </c>
      <c r="AY820" s="219" t="s">
        <v>140</v>
      </c>
    </row>
    <row r="821" spans="2:65" s="11" customFormat="1" ht="11.25">
      <c r="B821" s="188"/>
      <c r="C821" s="189"/>
      <c r="D821" s="185" t="s">
        <v>152</v>
      </c>
      <c r="E821" s="190" t="s">
        <v>28</v>
      </c>
      <c r="F821" s="191" t="s">
        <v>38</v>
      </c>
      <c r="G821" s="189"/>
      <c r="H821" s="190" t="s">
        <v>28</v>
      </c>
      <c r="I821" s="192"/>
      <c r="J821" s="189"/>
      <c r="K821" s="189"/>
      <c r="L821" s="193"/>
      <c r="M821" s="194"/>
      <c r="N821" s="195"/>
      <c r="O821" s="195"/>
      <c r="P821" s="195"/>
      <c r="Q821" s="195"/>
      <c r="R821" s="195"/>
      <c r="S821" s="195"/>
      <c r="T821" s="196"/>
      <c r="AT821" s="197" t="s">
        <v>152</v>
      </c>
      <c r="AU821" s="197" t="s">
        <v>84</v>
      </c>
      <c r="AV821" s="11" t="s">
        <v>82</v>
      </c>
      <c r="AW821" s="11" t="s">
        <v>35</v>
      </c>
      <c r="AX821" s="11" t="s">
        <v>74</v>
      </c>
      <c r="AY821" s="197" t="s">
        <v>140</v>
      </c>
    </row>
    <row r="822" spans="2:65" s="11" customFormat="1" ht="11.25">
      <c r="B822" s="188"/>
      <c r="C822" s="189"/>
      <c r="D822" s="185" t="s">
        <v>152</v>
      </c>
      <c r="E822" s="190" t="s">
        <v>28</v>
      </c>
      <c r="F822" s="191" t="s">
        <v>1075</v>
      </c>
      <c r="G822" s="189"/>
      <c r="H822" s="190" t="s">
        <v>28</v>
      </c>
      <c r="I822" s="192"/>
      <c r="J822" s="189"/>
      <c r="K822" s="189"/>
      <c r="L822" s="193"/>
      <c r="M822" s="194"/>
      <c r="N822" s="195"/>
      <c r="O822" s="195"/>
      <c r="P822" s="195"/>
      <c r="Q822" s="195"/>
      <c r="R822" s="195"/>
      <c r="S822" s="195"/>
      <c r="T822" s="196"/>
      <c r="AT822" s="197" t="s">
        <v>152</v>
      </c>
      <c r="AU822" s="197" t="s">
        <v>84</v>
      </c>
      <c r="AV822" s="11" t="s">
        <v>82</v>
      </c>
      <c r="AW822" s="11" t="s">
        <v>35</v>
      </c>
      <c r="AX822" s="11" t="s">
        <v>74</v>
      </c>
      <c r="AY822" s="197" t="s">
        <v>140</v>
      </c>
    </row>
    <row r="823" spans="2:65" s="11" customFormat="1" ht="11.25">
      <c r="B823" s="188"/>
      <c r="C823" s="189"/>
      <c r="D823" s="185" t="s">
        <v>152</v>
      </c>
      <c r="E823" s="190" t="s">
        <v>28</v>
      </c>
      <c r="F823" s="191" t="s">
        <v>1076</v>
      </c>
      <c r="G823" s="189"/>
      <c r="H823" s="190" t="s">
        <v>28</v>
      </c>
      <c r="I823" s="192"/>
      <c r="J823" s="189"/>
      <c r="K823" s="189"/>
      <c r="L823" s="193"/>
      <c r="M823" s="194"/>
      <c r="N823" s="195"/>
      <c r="O823" s="195"/>
      <c r="P823" s="195"/>
      <c r="Q823" s="195"/>
      <c r="R823" s="195"/>
      <c r="S823" s="195"/>
      <c r="T823" s="196"/>
      <c r="AT823" s="197" t="s">
        <v>152</v>
      </c>
      <c r="AU823" s="197" t="s">
        <v>84</v>
      </c>
      <c r="AV823" s="11" t="s">
        <v>82</v>
      </c>
      <c r="AW823" s="11" t="s">
        <v>35</v>
      </c>
      <c r="AX823" s="11" t="s">
        <v>74</v>
      </c>
      <c r="AY823" s="197" t="s">
        <v>140</v>
      </c>
    </row>
    <row r="824" spans="2:65" s="11" customFormat="1" ht="11.25">
      <c r="B824" s="188"/>
      <c r="C824" s="189"/>
      <c r="D824" s="185" t="s">
        <v>152</v>
      </c>
      <c r="E824" s="190" t="s">
        <v>28</v>
      </c>
      <c r="F824" s="191" t="s">
        <v>1077</v>
      </c>
      <c r="G824" s="189"/>
      <c r="H824" s="190" t="s">
        <v>28</v>
      </c>
      <c r="I824" s="192"/>
      <c r="J824" s="189"/>
      <c r="K824" s="189"/>
      <c r="L824" s="193"/>
      <c r="M824" s="194"/>
      <c r="N824" s="195"/>
      <c r="O824" s="195"/>
      <c r="P824" s="195"/>
      <c r="Q824" s="195"/>
      <c r="R824" s="195"/>
      <c r="S824" s="195"/>
      <c r="T824" s="196"/>
      <c r="AT824" s="197" t="s">
        <v>152</v>
      </c>
      <c r="AU824" s="197" t="s">
        <v>84</v>
      </c>
      <c r="AV824" s="11" t="s">
        <v>82</v>
      </c>
      <c r="AW824" s="11" t="s">
        <v>35</v>
      </c>
      <c r="AX824" s="11" t="s">
        <v>74</v>
      </c>
      <c r="AY824" s="197" t="s">
        <v>140</v>
      </c>
    </row>
    <row r="825" spans="2:65" s="11" customFormat="1" ht="11.25">
      <c r="B825" s="188"/>
      <c r="C825" s="189"/>
      <c r="D825" s="185" t="s">
        <v>152</v>
      </c>
      <c r="E825" s="190" t="s">
        <v>28</v>
      </c>
      <c r="F825" s="191" t="s">
        <v>1078</v>
      </c>
      <c r="G825" s="189"/>
      <c r="H825" s="190" t="s">
        <v>28</v>
      </c>
      <c r="I825" s="192"/>
      <c r="J825" s="189"/>
      <c r="K825" s="189"/>
      <c r="L825" s="193"/>
      <c r="M825" s="194"/>
      <c r="N825" s="195"/>
      <c r="O825" s="195"/>
      <c r="P825" s="195"/>
      <c r="Q825" s="195"/>
      <c r="R825" s="195"/>
      <c r="S825" s="195"/>
      <c r="T825" s="196"/>
      <c r="AT825" s="197" t="s">
        <v>152</v>
      </c>
      <c r="AU825" s="197" t="s">
        <v>84</v>
      </c>
      <c r="AV825" s="11" t="s">
        <v>82</v>
      </c>
      <c r="AW825" s="11" t="s">
        <v>35</v>
      </c>
      <c r="AX825" s="11" t="s">
        <v>74</v>
      </c>
      <c r="AY825" s="197" t="s">
        <v>140</v>
      </c>
    </row>
    <row r="826" spans="2:65" s="1" customFormat="1" ht="16.5" customHeight="1">
      <c r="B826" s="33"/>
      <c r="C826" s="173" t="s">
        <v>1079</v>
      </c>
      <c r="D826" s="173" t="s">
        <v>143</v>
      </c>
      <c r="E826" s="174" t="s">
        <v>1080</v>
      </c>
      <c r="F826" s="175" t="s">
        <v>1081</v>
      </c>
      <c r="G826" s="176" t="s">
        <v>400</v>
      </c>
      <c r="H826" s="177">
        <v>96</v>
      </c>
      <c r="I826" s="178"/>
      <c r="J826" s="179">
        <f>ROUND(I826*H826,2)</f>
        <v>0</v>
      </c>
      <c r="K826" s="175" t="s">
        <v>147</v>
      </c>
      <c r="L826" s="37"/>
      <c r="M826" s="180" t="s">
        <v>28</v>
      </c>
      <c r="N826" s="181" t="s">
        <v>45</v>
      </c>
      <c r="O826" s="59"/>
      <c r="P826" s="182">
        <f>O826*H826</f>
        <v>0</v>
      </c>
      <c r="Q826" s="182">
        <v>3.0000000000000001E-5</v>
      </c>
      <c r="R826" s="182">
        <f>Q826*H826</f>
        <v>2.8800000000000002E-3</v>
      </c>
      <c r="S826" s="182">
        <v>0</v>
      </c>
      <c r="T826" s="183">
        <f>S826*H826</f>
        <v>0</v>
      </c>
      <c r="AR826" s="16" t="s">
        <v>148</v>
      </c>
      <c r="AT826" s="16" t="s">
        <v>143</v>
      </c>
      <c r="AU826" s="16" t="s">
        <v>84</v>
      </c>
      <c r="AY826" s="16" t="s">
        <v>140</v>
      </c>
      <c r="BE826" s="184">
        <f>IF(N826="základní",J826,0)</f>
        <v>0</v>
      </c>
      <c r="BF826" s="184">
        <f>IF(N826="snížená",J826,0)</f>
        <v>0</v>
      </c>
      <c r="BG826" s="184">
        <f>IF(N826="zákl. přenesená",J826,0)</f>
        <v>0</v>
      </c>
      <c r="BH826" s="184">
        <f>IF(N826="sníž. přenesená",J826,0)</f>
        <v>0</v>
      </c>
      <c r="BI826" s="184">
        <f>IF(N826="nulová",J826,0)</f>
        <v>0</v>
      </c>
      <c r="BJ826" s="16" t="s">
        <v>82</v>
      </c>
      <c r="BK826" s="184">
        <f>ROUND(I826*H826,2)</f>
        <v>0</v>
      </c>
      <c r="BL826" s="16" t="s">
        <v>148</v>
      </c>
      <c r="BM826" s="16" t="s">
        <v>1082</v>
      </c>
    </row>
    <row r="827" spans="2:65" s="1" customFormat="1" ht="11.25">
      <c r="B827" s="33"/>
      <c r="C827" s="34"/>
      <c r="D827" s="185" t="s">
        <v>150</v>
      </c>
      <c r="E827" s="34"/>
      <c r="F827" s="186" t="s">
        <v>1083</v>
      </c>
      <c r="G827" s="34"/>
      <c r="H827" s="34"/>
      <c r="I827" s="102"/>
      <c r="J827" s="34"/>
      <c r="K827" s="34"/>
      <c r="L827" s="37"/>
      <c r="M827" s="187"/>
      <c r="N827" s="59"/>
      <c r="O827" s="59"/>
      <c r="P827" s="59"/>
      <c r="Q827" s="59"/>
      <c r="R827" s="59"/>
      <c r="S827" s="59"/>
      <c r="T827" s="60"/>
      <c r="AT827" s="16" t="s">
        <v>150</v>
      </c>
      <c r="AU827" s="16" t="s">
        <v>84</v>
      </c>
    </row>
    <row r="828" spans="2:65" s="11" customFormat="1" ht="11.25">
      <c r="B828" s="188"/>
      <c r="C828" s="189"/>
      <c r="D828" s="185" t="s">
        <v>152</v>
      </c>
      <c r="E828" s="190" t="s">
        <v>28</v>
      </c>
      <c r="F828" s="191" t="s">
        <v>1084</v>
      </c>
      <c r="G828" s="189"/>
      <c r="H828" s="190" t="s">
        <v>28</v>
      </c>
      <c r="I828" s="192"/>
      <c r="J828" s="189"/>
      <c r="K828" s="189"/>
      <c r="L828" s="193"/>
      <c r="M828" s="194"/>
      <c r="N828" s="195"/>
      <c r="O828" s="195"/>
      <c r="P828" s="195"/>
      <c r="Q828" s="195"/>
      <c r="R828" s="195"/>
      <c r="S828" s="195"/>
      <c r="T828" s="196"/>
      <c r="AT828" s="197" t="s">
        <v>152</v>
      </c>
      <c r="AU828" s="197" t="s">
        <v>84</v>
      </c>
      <c r="AV828" s="11" t="s">
        <v>82</v>
      </c>
      <c r="AW828" s="11" t="s">
        <v>35</v>
      </c>
      <c r="AX828" s="11" t="s">
        <v>74</v>
      </c>
      <c r="AY828" s="197" t="s">
        <v>140</v>
      </c>
    </row>
    <row r="829" spans="2:65" s="12" customFormat="1" ht="11.25">
      <c r="B829" s="198"/>
      <c r="C829" s="199"/>
      <c r="D829" s="185" t="s">
        <v>152</v>
      </c>
      <c r="E829" s="200" t="s">
        <v>28</v>
      </c>
      <c r="F829" s="201" t="s">
        <v>1085</v>
      </c>
      <c r="G829" s="199"/>
      <c r="H829" s="202">
        <v>45</v>
      </c>
      <c r="I829" s="203"/>
      <c r="J829" s="199"/>
      <c r="K829" s="199"/>
      <c r="L829" s="204"/>
      <c r="M829" s="205"/>
      <c r="N829" s="206"/>
      <c r="O829" s="206"/>
      <c r="P829" s="206"/>
      <c r="Q829" s="206"/>
      <c r="R829" s="206"/>
      <c r="S829" s="206"/>
      <c r="T829" s="207"/>
      <c r="AT829" s="208" t="s">
        <v>152</v>
      </c>
      <c r="AU829" s="208" t="s">
        <v>84</v>
      </c>
      <c r="AV829" s="12" t="s">
        <v>84</v>
      </c>
      <c r="AW829" s="12" t="s">
        <v>35</v>
      </c>
      <c r="AX829" s="12" t="s">
        <v>74</v>
      </c>
      <c r="AY829" s="208" t="s">
        <v>140</v>
      </c>
    </row>
    <row r="830" spans="2:65" s="12" customFormat="1" ht="11.25">
      <c r="B830" s="198"/>
      <c r="C830" s="199"/>
      <c r="D830" s="185" t="s">
        <v>152</v>
      </c>
      <c r="E830" s="200" t="s">
        <v>28</v>
      </c>
      <c r="F830" s="201" t="s">
        <v>463</v>
      </c>
      <c r="G830" s="199"/>
      <c r="H830" s="202">
        <v>31.4</v>
      </c>
      <c r="I830" s="203"/>
      <c r="J830" s="199"/>
      <c r="K830" s="199"/>
      <c r="L830" s="204"/>
      <c r="M830" s="205"/>
      <c r="N830" s="206"/>
      <c r="O830" s="206"/>
      <c r="P830" s="206"/>
      <c r="Q830" s="206"/>
      <c r="R830" s="206"/>
      <c r="S830" s="206"/>
      <c r="T830" s="207"/>
      <c r="AT830" s="208" t="s">
        <v>152</v>
      </c>
      <c r="AU830" s="208" t="s">
        <v>84</v>
      </c>
      <c r="AV830" s="12" t="s">
        <v>84</v>
      </c>
      <c r="AW830" s="12" t="s">
        <v>35</v>
      </c>
      <c r="AX830" s="12" t="s">
        <v>74</v>
      </c>
      <c r="AY830" s="208" t="s">
        <v>140</v>
      </c>
    </row>
    <row r="831" spans="2:65" s="12" customFormat="1" ht="11.25">
      <c r="B831" s="198"/>
      <c r="C831" s="199"/>
      <c r="D831" s="185" t="s">
        <v>152</v>
      </c>
      <c r="E831" s="200" t="s">
        <v>28</v>
      </c>
      <c r="F831" s="201" t="s">
        <v>1086</v>
      </c>
      <c r="G831" s="199"/>
      <c r="H831" s="202">
        <v>18.2</v>
      </c>
      <c r="I831" s="203"/>
      <c r="J831" s="199"/>
      <c r="K831" s="199"/>
      <c r="L831" s="204"/>
      <c r="M831" s="205"/>
      <c r="N831" s="206"/>
      <c r="O831" s="206"/>
      <c r="P831" s="206"/>
      <c r="Q831" s="206"/>
      <c r="R831" s="206"/>
      <c r="S831" s="206"/>
      <c r="T831" s="207"/>
      <c r="AT831" s="208" t="s">
        <v>152</v>
      </c>
      <c r="AU831" s="208" t="s">
        <v>84</v>
      </c>
      <c r="AV831" s="12" t="s">
        <v>84</v>
      </c>
      <c r="AW831" s="12" t="s">
        <v>35</v>
      </c>
      <c r="AX831" s="12" t="s">
        <v>74</v>
      </c>
      <c r="AY831" s="208" t="s">
        <v>140</v>
      </c>
    </row>
    <row r="832" spans="2:65" s="12" customFormat="1" ht="11.25">
      <c r="B832" s="198"/>
      <c r="C832" s="199"/>
      <c r="D832" s="185" t="s">
        <v>152</v>
      </c>
      <c r="E832" s="200" t="s">
        <v>28</v>
      </c>
      <c r="F832" s="201" t="s">
        <v>1087</v>
      </c>
      <c r="G832" s="199"/>
      <c r="H832" s="202">
        <v>1.4</v>
      </c>
      <c r="I832" s="203"/>
      <c r="J832" s="199"/>
      <c r="K832" s="199"/>
      <c r="L832" s="204"/>
      <c r="M832" s="205"/>
      <c r="N832" s="206"/>
      <c r="O832" s="206"/>
      <c r="P832" s="206"/>
      <c r="Q832" s="206"/>
      <c r="R832" s="206"/>
      <c r="S832" s="206"/>
      <c r="T832" s="207"/>
      <c r="AT832" s="208" t="s">
        <v>152</v>
      </c>
      <c r="AU832" s="208" t="s">
        <v>84</v>
      </c>
      <c r="AV832" s="12" t="s">
        <v>84</v>
      </c>
      <c r="AW832" s="12" t="s">
        <v>35</v>
      </c>
      <c r="AX832" s="12" t="s">
        <v>74</v>
      </c>
      <c r="AY832" s="208" t="s">
        <v>140</v>
      </c>
    </row>
    <row r="833" spans="2:65" s="13" customFormat="1" ht="11.25">
      <c r="B833" s="209"/>
      <c r="C833" s="210"/>
      <c r="D833" s="185" t="s">
        <v>152</v>
      </c>
      <c r="E833" s="211" t="s">
        <v>28</v>
      </c>
      <c r="F833" s="212" t="s">
        <v>171</v>
      </c>
      <c r="G833" s="210"/>
      <c r="H833" s="213">
        <v>96</v>
      </c>
      <c r="I833" s="214"/>
      <c r="J833" s="210"/>
      <c r="K833" s="210"/>
      <c r="L833" s="215"/>
      <c r="M833" s="216"/>
      <c r="N833" s="217"/>
      <c r="O833" s="217"/>
      <c r="P833" s="217"/>
      <c r="Q833" s="217"/>
      <c r="R833" s="217"/>
      <c r="S833" s="217"/>
      <c r="T833" s="218"/>
      <c r="AT833" s="219" t="s">
        <v>152</v>
      </c>
      <c r="AU833" s="219" t="s">
        <v>84</v>
      </c>
      <c r="AV833" s="13" t="s">
        <v>148</v>
      </c>
      <c r="AW833" s="13" t="s">
        <v>35</v>
      </c>
      <c r="AX833" s="13" t="s">
        <v>82</v>
      </c>
      <c r="AY833" s="219" t="s">
        <v>140</v>
      </c>
    </row>
    <row r="834" spans="2:65" s="1" customFormat="1" ht="16.5" customHeight="1">
      <c r="B834" s="33"/>
      <c r="C834" s="173" t="s">
        <v>1088</v>
      </c>
      <c r="D834" s="173" t="s">
        <v>143</v>
      </c>
      <c r="E834" s="174" t="s">
        <v>1089</v>
      </c>
      <c r="F834" s="175" t="s">
        <v>1090</v>
      </c>
      <c r="G834" s="176" t="s">
        <v>400</v>
      </c>
      <c r="H834" s="177">
        <v>96</v>
      </c>
      <c r="I834" s="178"/>
      <c r="J834" s="179">
        <f>ROUND(I834*H834,2)</f>
        <v>0</v>
      </c>
      <c r="K834" s="175" t="s">
        <v>147</v>
      </c>
      <c r="L834" s="37"/>
      <c r="M834" s="180" t="s">
        <v>28</v>
      </c>
      <c r="N834" s="181" t="s">
        <v>45</v>
      </c>
      <c r="O834" s="59"/>
      <c r="P834" s="182">
        <f>O834*H834</f>
        <v>0</v>
      </c>
      <c r="Q834" s="182">
        <v>1.0000000000000001E-5</v>
      </c>
      <c r="R834" s="182">
        <f>Q834*H834</f>
        <v>9.6000000000000013E-4</v>
      </c>
      <c r="S834" s="182">
        <v>0</v>
      </c>
      <c r="T834" s="183">
        <f>S834*H834</f>
        <v>0</v>
      </c>
      <c r="AR834" s="16" t="s">
        <v>148</v>
      </c>
      <c r="AT834" s="16" t="s">
        <v>143</v>
      </c>
      <c r="AU834" s="16" t="s">
        <v>84</v>
      </c>
      <c r="AY834" s="16" t="s">
        <v>140</v>
      </c>
      <c r="BE834" s="184">
        <f>IF(N834="základní",J834,0)</f>
        <v>0</v>
      </c>
      <c r="BF834" s="184">
        <f>IF(N834="snížená",J834,0)</f>
        <v>0</v>
      </c>
      <c r="BG834" s="184">
        <f>IF(N834="zákl. přenesená",J834,0)</f>
        <v>0</v>
      </c>
      <c r="BH834" s="184">
        <f>IF(N834="sníž. přenesená",J834,0)</f>
        <v>0</v>
      </c>
      <c r="BI834" s="184">
        <f>IF(N834="nulová",J834,0)</f>
        <v>0</v>
      </c>
      <c r="BJ834" s="16" t="s">
        <v>82</v>
      </c>
      <c r="BK834" s="184">
        <f>ROUND(I834*H834,2)</f>
        <v>0</v>
      </c>
      <c r="BL834" s="16" t="s">
        <v>148</v>
      </c>
      <c r="BM834" s="16" t="s">
        <v>1091</v>
      </c>
    </row>
    <row r="835" spans="2:65" s="1" customFormat="1" ht="11.25">
      <c r="B835" s="33"/>
      <c r="C835" s="34"/>
      <c r="D835" s="185" t="s">
        <v>150</v>
      </c>
      <c r="E835" s="34"/>
      <c r="F835" s="186" t="s">
        <v>1092</v>
      </c>
      <c r="G835" s="34"/>
      <c r="H835" s="34"/>
      <c r="I835" s="102"/>
      <c r="J835" s="34"/>
      <c r="K835" s="34"/>
      <c r="L835" s="37"/>
      <c r="M835" s="187"/>
      <c r="N835" s="59"/>
      <c r="O835" s="59"/>
      <c r="P835" s="59"/>
      <c r="Q835" s="59"/>
      <c r="R835" s="59"/>
      <c r="S835" s="59"/>
      <c r="T835" s="60"/>
      <c r="AT835" s="16" t="s">
        <v>150</v>
      </c>
      <c r="AU835" s="16" t="s">
        <v>84</v>
      </c>
    </row>
    <row r="836" spans="2:65" s="11" customFormat="1" ht="11.25">
      <c r="B836" s="188"/>
      <c r="C836" s="189"/>
      <c r="D836" s="185" t="s">
        <v>152</v>
      </c>
      <c r="E836" s="190" t="s">
        <v>28</v>
      </c>
      <c r="F836" s="191" t="s">
        <v>1093</v>
      </c>
      <c r="G836" s="189"/>
      <c r="H836" s="190" t="s">
        <v>28</v>
      </c>
      <c r="I836" s="192"/>
      <c r="J836" s="189"/>
      <c r="K836" s="189"/>
      <c r="L836" s="193"/>
      <c r="M836" s="194"/>
      <c r="N836" s="195"/>
      <c r="O836" s="195"/>
      <c r="P836" s="195"/>
      <c r="Q836" s="195"/>
      <c r="R836" s="195"/>
      <c r="S836" s="195"/>
      <c r="T836" s="196"/>
      <c r="AT836" s="197" t="s">
        <v>152</v>
      </c>
      <c r="AU836" s="197" t="s">
        <v>84</v>
      </c>
      <c r="AV836" s="11" t="s">
        <v>82</v>
      </c>
      <c r="AW836" s="11" t="s">
        <v>35</v>
      </c>
      <c r="AX836" s="11" t="s">
        <v>74</v>
      </c>
      <c r="AY836" s="197" t="s">
        <v>140</v>
      </c>
    </row>
    <row r="837" spans="2:65" s="11" customFormat="1" ht="11.25">
      <c r="B837" s="188"/>
      <c r="C837" s="189"/>
      <c r="D837" s="185" t="s">
        <v>152</v>
      </c>
      <c r="E837" s="190" t="s">
        <v>28</v>
      </c>
      <c r="F837" s="191" t="s">
        <v>1094</v>
      </c>
      <c r="G837" s="189"/>
      <c r="H837" s="190" t="s">
        <v>28</v>
      </c>
      <c r="I837" s="192"/>
      <c r="J837" s="189"/>
      <c r="K837" s="189"/>
      <c r="L837" s="193"/>
      <c r="M837" s="194"/>
      <c r="N837" s="195"/>
      <c r="O837" s="195"/>
      <c r="P837" s="195"/>
      <c r="Q837" s="195"/>
      <c r="R837" s="195"/>
      <c r="S837" s="195"/>
      <c r="T837" s="196"/>
      <c r="AT837" s="197" t="s">
        <v>152</v>
      </c>
      <c r="AU837" s="197" t="s">
        <v>84</v>
      </c>
      <c r="AV837" s="11" t="s">
        <v>82</v>
      </c>
      <c r="AW837" s="11" t="s">
        <v>35</v>
      </c>
      <c r="AX837" s="11" t="s">
        <v>74</v>
      </c>
      <c r="AY837" s="197" t="s">
        <v>140</v>
      </c>
    </row>
    <row r="838" spans="2:65" s="12" customFormat="1" ht="11.25">
      <c r="B838" s="198"/>
      <c r="C838" s="199"/>
      <c r="D838" s="185" t="s">
        <v>152</v>
      </c>
      <c r="E838" s="200" t="s">
        <v>28</v>
      </c>
      <c r="F838" s="201" t="s">
        <v>1095</v>
      </c>
      <c r="G838" s="199"/>
      <c r="H838" s="202">
        <v>96</v>
      </c>
      <c r="I838" s="203"/>
      <c r="J838" s="199"/>
      <c r="K838" s="199"/>
      <c r="L838" s="204"/>
      <c r="M838" s="205"/>
      <c r="N838" s="206"/>
      <c r="O838" s="206"/>
      <c r="P838" s="206"/>
      <c r="Q838" s="206"/>
      <c r="R838" s="206"/>
      <c r="S838" s="206"/>
      <c r="T838" s="207"/>
      <c r="AT838" s="208" t="s">
        <v>152</v>
      </c>
      <c r="AU838" s="208" t="s">
        <v>84</v>
      </c>
      <c r="AV838" s="12" t="s">
        <v>84</v>
      </c>
      <c r="AW838" s="12" t="s">
        <v>35</v>
      </c>
      <c r="AX838" s="12" t="s">
        <v>82</v>
      </c>
      <c r="AY838" s="208" t="s">
        <v>140</v>
      </c>
    </row>
    <row r="839" spans="2:65" s="1" customFormat="1" ht="16.5" customHeight="1">
      <c r="B839" s="33"/>
      <c r="C839" s="231" t="s">
        <v>1096</v>
      </c>
      <c r="D839" s="231" t="s">
        <v>329</v>
      </c>
      <c r="E839" s="232" t="s">
        <v>1097</v>
      </c>
      <c r="F839" s="233" t="s">
        <v>1098</v>
      </c>
      <c r="G839" s="234" t="s">
        <v>400</v>
      </c>
      <c r="H839" s="235">
        <v>106</v>
      </c>
      <c r="I839" s="236"/>
      <c r="J839" s="237">
        <f>ROUND(I839*H839,2)</f>
        <v>0</v>
      </c>
      <c r="K839" s="233" t="s">
        <v>28</v>
      </c>
      <c r="L839" s="238"/>
      <c r="M839" s="239" t="s">
        <v>28</v>
      </c>
      <c r="N839" s="240" t="s">
        <v>45</v>
      </c>
      <c r="O839" s="59"/>
      <c r="P839" s="182">
        <f>O839*H839</f>
        <v>0</v>
      </c>
      <c r="Q839" s="182">
        <v>2.2000000000000001E-4</v>
      </c>
      <c r="R839" s="182">
        <f>Q839*H839</f>
        <v>2.332E-2</v>
      </c>
      <c r="S839" s="182">
        <v>0</v>
      </c>
      <c r="T839" s="183">
        <f>S839*H839</f>
        <v>0</v>
      </c>
      <c r="AR839" s="16" t="s">
        <v>206</v>
      </c>
      <c r="AT839" s="16" t="s">
        <v>329</v>
      </c>
      <c r="AU839" s="16" t="s">
        <v>84</v>
      </c>
      <c r="AY839" s="16" t="s">
        <v>140</v>
      </c>
      <c r="BE839" s="184">
        <f>IF(N839="základní",J839,0)</f>
        <v>0</v>
      </c>
      <c r="BF839" s="184">
        <f>IF(N839="snížená",J839,0)</f>
        <v>0</v>
      </c>
      <c r="BG839" s="184">
        <f>IF(N839="zákl. přenesená",J839,0)</f>
        <v>0</v>
      </c>
      <c r="BH839" s="184">
        <f>IF(N839="sníž. přenesená",J839,0)</f>
        <v>0</v>
      </c>
      <c r="BI839" s="184">
        <f>IF(N839="nulová",J839,0)</f>
        <v>0</v>
      </c>
      <c r="BJ839" s="16" t="s">
        <v>82</v>
      </c>
      <c r="BK839" s="184">
        <f>ROUND(I839*H839,2)</f>
        <v>0</v>
      </c>
      <c r="BL839" s="16" t="s">
        <v>148</v>
      </c>
      <c r="BM839" s="16" t="s">
        <v>1099</v>
      </c>
    </row>
    <row r="840" spans="2:65" s="1" customFormat="1" ht="11.25">
      <c r="B840" s="33"/>
      <c r="C840" s="34"/>
      <c r="D840" s="185" t="s">
        <v>150</v>
      </c>
      <c r="E840" s="34"/>
      <c r="F840" s="186" t="s">
        <v>1098</v>
      </c>
      <c r="G840" s="34"/>
      <c r="H840" s="34"/>
      <c r="I840" s="102"/>
      <c r="J840" s="34"/>
      <c r="K840" s="34"/>
      <c r="L840" s="37"/>
      <c r="M840" s="187"/>
      <c r="N840" s="59"/>
      <c r="O840" s="59"/>
      <c r="P840" s="59"/>
      <c r="Q840" s="59"/>
      <c r="R840" s="59"/>
      <c r="S840" s="59"/>
      <c r="T840" s="60"/>
      <c r="AT840" s="16" t="s">
        <v>150</v>
      </c>
      <c r="AU840" s="16" t="s">
        <v>84</v>
      </c>
    </row>
    <row r="841" spans="2:65" s="11" customFormat="1" ht="11.25">
      <c r="B841" s="188"/>
      <c r="C841" s="189"/>
      <c r="D841" s="185" t="s">
        <v>152</v>
      </c>
      <c r="E841" s="190" t="s">
        <v>28</v>
      </c>
      <c r="F841" s="191" t="s">
        <v>1100</v>
      </c>
      <c r="G841" s="189"/>
      <c r="H841" s="190" t="s">
        <v>28</v>
      </c>
      <c r="I841" s="192"/>
      <c r="J841" s="189"/>
      <c r="K841" s="189"/>
      <c r="L841" s="193"/>
      <c r="M841" s="194"/>
      <c r="N841" s="195"/>
      <c r="O841" s="195"/>
      <c r="P841" s="195"/>
      <c r="Q841" s="195"/>
      <c r="R841" s="195"/>
      <c r="S841" s="195"/>
      <c r="T841" s="196"/>
      <c r="AT841" s="197" t="s">
        <v>152</v>
      </c>
      <c r="AU841" s="197" t="s">
        <v>84</v>
      </c>
      <c r="AV841" s="11" t="s">
        <v>82</v>
      </c>
      <c r="AW841" s="11" t="s">
        <v>35</v>
      </c>
      <c r="AX841" s="11" t="s">
        <v>74</v>
      </c>
      <c r="AY841" s="197" t="s">
        <v>140</v>
      </c>
    </row>
    <row r="842" spans="2:65" s="12" customFormat="1" ht="11.25">
      <c r="B842" s="198"/>
      <c r="C842" s="199"/>
      <c r="D842" s="185" t="s">
        <v>152</v>
      </c>
      <c r="E842" s="200" t="s">
        <v>28</v>
      </c>
      <c r="F842" s="201" t="s">
        <v>1101</v>
      </c>
      <c r="G842" s="199"/>
      <c r="H842" s="202">
        <v>106</v>
      </c>
      <c r="I842" s="203"/>
      <c r="J842" s="199"/>
      <c r="K842" s="199"/>
      <c r="L842" s="204"/>
      <c r="M842" s="205"/>
      <c r="N842" s="206"/>
      <c r="O842" s="206"/>
      <c r="P842" s="206"/>
      <c r="Q842" s="206"/>
      <c r="R842" s="206"/>
      <c r="S842" s="206"/>
      <c r="T842" s="207"/>
      <c r="AT842" s="208" t="s">
        <v>152</v>
      </c>
      <c r="AU842" s="208" t="s">
        <v>84</v>
      </c>
      <c r="AV842" s="12" t="s">
        <v>84</v>
      </c>
      <c r="AW842" s="12" t="s">
        <v>35</v>
      </c>
      <c r="AX842" s="12" t="s">
        <v>82</v>
      </c>
      <c r="AY842" s="208" t="s">
        <v>140</v>
      </c>
    </row>
    <row r="843" spans="2:65" s="1" customFormat="1" ht="16.5" customHeight="1">
      <c r="B843" s="33"/>
      <c r="C843" s="173" t="s">
        <v>1102</v>
      </c>
      <c r="D843" s="173" t="s">
        <v>143</v>
      </c>
      <c r="E843" s="174" t="s">
        <v>1103</v>
      </c>
      <c r="F843" s="175" t="s">
        <v>1104</v>
      </c>
      <c r="G843" s="176" t="s">
        <v>400</v>
      </c>
      <c r="H843" s="177">
        <v>8</v>
      </c>
      <c r="I843" s="178"/>
      <c r="J843" s="179">
        <f>ROUND(I843*H843,2)</f>
        <v>0</v>
      </c>
      <c r="K843" s="175" t="s">
        <v>147</v>
      </c>
      <c r="L843" s="37"/>
      <c r="M843" s="180" t="s">
        <v>28</v>
      </c>
      <c r="N843" s="181" t="s">
        <v>45</v>
      </c>
      <c r="O843" s="59"/>
      <c r="P843" s="182">
        <f>O843*H843</f>
        <v>0</v>
      </c>
      <c r="Q843" s="182">
        <v>0</v>
      </c>
      <c r="R843" s="182">
        <f>Q843*H843</f>
        <v>0</v>
      </c>
      <c r="S843" s="182">
        <v>0</v>
      </c>
      <c r="T843" s="183">
        <f>S843*H843</f>
        <v>0</v>
      </c>
      <c r="AR843" s="16" t="s">
        <v>281</v>
      </c>
      <c r="AT843" s="16" t="s">
        <v>143</v>
      </c>
      <c r="AU843" s="16" t="s">
        <v>84</v>
      </c>
      <c r="AY843" s="16" t="s">
        <v>140</v>
      </c>
      <c r="BE843" s="184">
        <f>IF(N843="základní",J843,0)</f>
        <v>0</v>
      </c>
      <c r="BF843" s="184">
        <f>IF(N843="snížená",J843,0)</f>
        <v>0</v>
      </c>
      <c r="BG843" s="184">
        <f>IF(N843="zákl. přenesená",J843,0)</f>
        <v>0</v>
      </c>
      <c r="BH843" s="184">
        <f>IF(N843="sníž. přenesená",J843,0)</f>
        <v>0</v>
      </c>
      <c r="BI843" s="184">
        <f>IF(N843="nulová",J843,0)</f>
        <v>0</v>
      </c>
      <c r="BJ843" s="16" t="s">
        <v>82</v>
      </c>
      <c r="BK843" s="184">
        <f>ROUND(I843*H843,2)</f>
        <v>0</v>
      </c>
      <c r="BL843" s="16" t="s">
        <v>281</v>
      </c>
      <c r="BM843" s="16" t="s">
        <v>1105</v>
      </c>
    </row>
    <row r="844" spans="2:65" s="1" customFormat="1" ht="11.25">
      <c r="B844" s="33"/>
      <c r="C844" s="34"/>
      <c r="D844" s="185" t="s">
        <v>150</v>
      </c>
      <c r="E844" s="34"/>
      <c r="F844" s="186" t="s">
        <v>1106</v>
      </c>
      <c r="G844" s="34"/>
      <c r="H844" s="34"/>
      <c r="I844" s="102"/>
      <c r="J844" s="34"/>
      <c r="K844" s="34"/>
      <c r="L844" s="37"/>
      <c r="M844" s="187"/>
      <c r="N844" s="59"/>
      <c r="O844" s="59"/>
      <c r="P844" s="59"/>
      <c r="Q844" s="59"/>
      <c r="R844" s="59"/>
      <c r="S844" s="59"/>
      <c r="T844" s="60"/>
      <c r="AT844" s="16" t="s">
        <v>150</v>
      </c>
      <c r="AU844" s="16" t="s">
        <v>84</v>
      </c>
    </row>
    <row r="845" spans="2:65" s="11" customFormat="1" ht="11.25">
      <c r="B845" s="188"/>
      <c r="C845" s="189"/>
      <c r="D845" s="185" t="s">
        <v>152</v>
      </c>
      <c r="E845" s="190" t="s">
        <v>28</v>
      </c>
      <c r="F845" s="191" t="s">
        <v>1107</v>
      </c>
      <c r="G845" s="189"/>
      <c r="H845" s="190" t="s">
        <v>28</v>
      </c>
      <c r="I845" s="192"/>
      <c r="J845" s="189"/>
      <c r="K845" s="189"/>
      <c r="L845" s="193"/>
      <c r="M845" s="194"/>
      <c r="N845" s="195"/>
      <c r="O845" s="195"/>
      <c r="P845" s="195"/>
      <c r="Q845" s="195"/>
      <c r="R845" s="195"/>
      <c r="S845" s="195"/>
      <c r="T845" s="196"/>
      <c r="AT845" s="197" t="s">
        <v>152</v>
      </c>
      <c r="AU845" s="197" t="s">
        <v>84</v>
      </c>
      <c r="AV845" s="11" t="s">
        <v>82</v>
      </c>
      <c r="AW845" s="11" t="s">
        <v>35</v>
      </c>
      <c r="AX845" s="11" t="s">
        <v>74</v>
      </c>
      <c r="AY845" s="197" t="s">
        <v>140</v>
      </c>
    </row>
    <row r="846" spans="2:65" s="12" customFormat="1" ht="11.25">
      <c r="B846" s="198"/>
      <c r="C846" s="199"/>
      <c r="D846" s="185" t="s">
        <v>152</v>
      </c>
      <c r="E846" s="200" t="s">
        <v>28</v>
      </c>
      <c r="F846" s="201" t="s">
        <v>1108</v>
      </c>
      <c r="G846" s="199"/>
      <c r="H846" s="202">
        <v>8</v>
      </c>
      <c r="I846" s="203"/>
      <c r="J846" s="199"/>
      <c r="K846" s="199"/>
      <c r="L846" s="204"/>
      <c r="M846" s="205"/>
      <c r="N846" s="206"/>
      <c r="O846" s="206"/>
      <c r="P846" s="206"/>
      <c r="Q846" s="206"/>
      <c r="R846" s="206"/>
      <c r="S846" s="206"/>
      <c r="T846" s="207"/>
      <c r="AT846" s="208" t="s">
        <v>152</v>
      </c>
      <c r="AU846" s="208" t="s">
        <v>84</v>
      </c>
      <c r="AV846" s="12" t="s">
        <v>84</v>
      </c>
      <c r="AW846" s="12" t="s">
        <v>35</v>
      </c>
      <c r="AX846" s="12" t="s">
        <v>82</v>
      </c>
      <c r="AY846" s="208" t="s">
        <v>140</v>
      </c>
    </row>
    <row r="847" spans="2:65" s="1" customFormat="1" ht="16.5" customHeight="1">
      <c r="B847" s="33"/>
      <c r="C847" s="231" t="s">
        <v>1109</v>
      </c>
      <c r="D847" s="231" t="s">
        <v>329</v>
      </c>
      <c r="E847" s="232" t="s">
        <v>1110</v>
      </c>
      <c r="F847" s="233" t="s">
        <v>1111</v>
      </c>
      <c r="G847" s="234" t="s">
        <v>400</v>
      </c>
      <c r="H847" s="235">
        <v>9.18</v>
      </c>
      <c r="I847" s="236"/>
      <c r="J847" s="237">
        <f>ROUND(I847*H847,2)</f>
        <v>0</v>
      </c>
      <c r="K847" s="233" t="s">
        <v>147</v>
      </c>
      <c r="L847" s="238"/>
      <c r="M847" s="239" t="s">
        <v>28</v>
      </c>
      <c r="N847" s="240" t="s">
        <v>45</v>
      </c>
      <c r="O847" s="59"/>
      <c r="P847" s="182">
        <f>O847*H847</f>
        <v>0</v>
      </c>
      <c r="Q847" s="182">
        <v>2.5000000000000001E-4</v>
      </c>
      <c r="R847" s="182">
        <f>Q847*H847</f>
        <v>2.2950000000000002E-3</v>
      </c>
      <c r="S847" s="182">
        <v>0</v>
      </c>
      <c r="T847" s="183">
        <f>S847*H847</f>
        <v>0</v>
      </c>
      <c r="AR847" s="16" t="s">
        <v>390</v>
      </c>
      <c r="AT847" s="16" t="s">
        <v>329</v>
      </c>
      <c r="AU847" s="16" t="s">
        <v>84</v>
      </c>
      <c r="AY847" s="16" t="s">
        <v>140</v>
      </c>
      <c r="BE847" s="184">
        <f>IF(N847="základní",J847,0)</f>
        <v>0</v>
      </c>
      <c r="BF847" s="184">
        <f>IF(N847="snížená",J847,0)</f>
        <v>0</v>
      </c>
      <c r="BG847" s="184">
        <f>IF(N847="zákl. přenesená",J847,0)</f>
        <v>0</v>
      </c>
      <c r="BH847" s="184">
        <f>IF(N847="sníž. přenesená",J847,0)</f>
        <v>0</v>
      </c>
      <c r="BI847" s="184">
        <f>IF(N847="nulová",J847,0)</f>
        <v>0</v>
      </c>
      <c r="BJ847" s="16" t="s">
        <v>82</v>
      </c>
      <c r="BK847" s="184">
        <f>ROUND(I847*H847,2)</f>
        <v>0</v>
      </c>
      <c r="BL847" s="16" t="s">
        <v>281</v>
      </c>
      <c r="BM847" s="16" t="s">
        <v>1112</v>
      </c>
    </row>
    <row r="848" spans="2:65" s="1" customFormat="1" ht="11.25">
      <c r="B848" s="33"/>
      <c r="C848" s="34"/>
      <c r="D848" s="185" t="s">
        <v>150</v>
      </c>
      <c r="E848" s="34"/>
      <c r="F848" s="186" t="s">
        <v>1111</v>
      </c>
      <c r="G848" s="34"/>
      <c r="H848" s="34"/>
      <c r="I848" s="102"/>
      <c r="J848" s="34"/>
      <c r="K848" s="34"/>
      <c r="L848" s="37"/>
      <c r="M848" s="187"/>
      <c r="N848" s="59"/>
      <c r="O848" s="59"/>
      <c r="P848" s="59"/>
      <c r="Q848" s="59"/>
      <c r="R848" s="59"/>
      <c r="S848" s="59"/>
      <c r="T848" s="60"/>
      <c r="AT848" s="16" t="s">
        <v>150</v>
      </c>
      <c r="AU848" s="16" t="s">
        <v>84</v>
      </c>
    </row>
    <row r="849" spans="2:65" s="11" customFormat="1" ht="11.25">
      <c r="B849" s="188"/>
      <c r="C849" s="189"/>
      <c r="D849" s="185" t="s">
        <v>152</v>
      </c>
      <c r="E849" s="190" t="s">
        <v>28</v>
      </c>
      <c r="F849" s="191" t="s">
        <v>1113</v>
      </c>
      <c r="G849" s="189"/>
      <c r="H849" s="190" t="s">
        <v>28</v>
      </c>
      <c r="I849" s="192"/>
      <c r="J849" s="189"/>
      <c r="K849" s="189"/>
      <c r="L849" s="193"/>
      <c r="M849" s="194"/>
      <c r="N849" s="195"/>
      <c r="O849" s="195"/>
      <c r="P849" s="195"/>
      <c r="Q849" s="195"/>
      <c r="R849" s="195"/>
      <c r="S849" s="195"/>
      <c r="T849" s="196"/>
      <c r="AT849" s="197" t="s">
        <v>152</v>
      </c>
      <c r="AU849" s="197" t="s">
        <v>84</v>
      </c>
      <c r="AV849" s="11" t="s">
        <v>82</v>
      </c>
      <c r="AW849" s="11" t="s">
        <v>35</v>
      </c>
      <c r="AX849" s="11" t="s">
        <v>74</v>
      </c>
      <c r="AY849" s="197" t="s">
        <v>140</v>
      </c>
    </row>
    <row r="850" spans="2:65" s="12" customFormat="1" ht="11.25">
      <c r="B850" s="198"/>
      <c r="C850" s="199"/>
      <c r="D850" s="185" t="s">
        <v>152</v>
      </c>
      <c r="E850" s="200" t="s">
        <v>28</v>
      </c>
      <c r="F850" s="201" t="s">
        <v>1114</v>
      </c>
      <c r="G850" s="199"/>
      <c r="H850" s="202">
        <v>9</v>
      </c>
      <c r="I850" s="203"/>
      <c r="J850" s="199"/>
      <c r="K850" s="199"/>
      <c r="L850" s="204"/>
      <c r="M850" s="205"/>
      <c r="N850" s="206"/>
      <c r="O850" s="206"/>
      <c r="P850" s="206"/>
      <c r="Q850" s="206"/>
      <c r="R850" s="206"/>
      <c r="S850" s="206"/>
      <c r="T850" s="207"/>
      <c r="AT850" s="208" t="s">
        <v>152</v>
      </c>
      <c r="AU850" s="208" t="s">
        <v>84</v>
      </c>
      <c r="AV850" s="12" t="s">
        <v>84</v>
      </c>
      <c r="AW850" s="12" t="s">
        <v>35</v>
      </c>
      <c r="AX850" s="12" t="s">
        <v>82</v>
      </c>
      <c r="AY850" s="208" t="s">
        <v>140</v>
      </c>
    </row>
    <row r="851" spans="2:65" s="12" customFormat="1" ht="11.25">
      <c r="B851" s="198"/>
      <c r="C851" s="199"/>
      <c r="D851" s="185" t="s">
        <v>152</v>
      </c>
      <c r="E851" s="199"/>
      <c r="F851" s="201" t="s">
        <v>1115</v>
      </c>
      <c r="G851" s="199"/>
      <c r="H851" s="202">
        <v>9.18</v>
      </c>
      <c r="I851" s="203"/>
      <c r="J851" s="199"/>
      <c r="K851" s="199"/>
      <c r="L851" s="204"/>
      <c r="M851" s="205"/>
      <c r="N851" s="206"/>
      <c r="O851" s="206"/>
      <c r="P851" s="206"/>
      <c r="Q851" s="206"/>
      <c r="R851" s="206"/>
      <c r="S851" s="206"/>
      <c r="T851" s="207"/>
      <c r="AT851" s="208" t="s">
        <v>152</v>
      </c>
      <c r="AU851" s="208" t="s">
        <v>84</v>
      </c>
      <c r="AV851" s="12" t="s">
        <v>84</v>
      </c>
      <c r="AW851" s="12" t="s">
        <v>4</v>
      </c>
      <c r="AX851" s="12" t="s">
        <v>82</v>
      </c>
      <c r="AY851" s="208" t="s">
        <v>140</v>
      </c>
    </row>
    <row r="852" spans="2:65" s="1" customFormat="1" ht="16.5" customHeight="1">
      <c r="B852" s="33"/>
      <c r="C852" s="173" t="s">
        <v>1116</v>
      </c>
      <c r="D852" s="173" t="s">
        <v>143</v>
      </c>
      <c r="E852" s="174" t="s">
        <v>1117</v>
      </c>
      <c r="F852" s="175" t="s">
        <v>1118</v>
      </c>
      <c r="G852" s="176" t="s">
        <v>400</v>
      </c>
      <c r="H852" s="177">
        <v>3.3</v>
      </c>
      <c r="I852" s="178"/>
      <c r="J852" s="179">
        <f>ROUND(I852*H852,2)</f>
        <v>0</v>
      </c>
      <c r="K852" s="175" t="s">
        <v>147</v>
      </c>
      <c r="L852" s="37"/>
      <c r="M852" s="180" t="s">
        <v>28</v>
      </c>
      <c r="N852" s="181" t="s">
        <v>45</v>
      </c>
      <c r="O852" s="59"/>
      <c r="P852" s="182">
        <f>O852*H852</f>
        <v>0</v>
      </c>
      <c r="Q852" s="182">
        <v>0</v>
      </c>
      <c r="R852" s="182">
        <f>Q852*H852</f>
        <v>0</v>
      </c>
      <c r="S852" s="182">
        <v>0</v>
      </c>
      <c r="T852" s="183">
        <f>S852*H852</f>
        <v>0</v>
      </c>
      <c r="AR852" s="16" t="s">
        <v>281</v>
      </c>
      <c r="AT852" s="16" t="s">
        <v>143</v>
      </c>
      <c r="AU852" s="16" t="s">
        <v>84</v>
      </c>
      <c r="AY852" s="16" t="s">
        <v>140</v>
      </c>
      <c r="BE852" s="184">
        <f>IF(N852="základní",J852,0)</f>
        <v>0</v>
      </c>
      <c r="BF852" s="184">
        <f>IF(N852="snížená",J852,0)</f>
        <v>0</v>
      </c>
      <c r="BG852" s="184">
        <f>IF(N852="zákl. přenesená",J852,0)</f>
        <v>0</v>
      </c>
      <c r="BH852" s="184">
        <f>IF(N852="sníž. přenesená",J852,0)</f>
        <v>0</v>
      </c>
      <c r="BI852" s="184">
        <f>IF(N852="nulová",J852,0)</f>
        <v>0</v>
      </c>
      <c r="BJ852" s="16" t="s">
        <v>82</v>
      </c>
      <c r="BK852" s="184">
        <f>ROUND(I852*H852,2)</f>
        <v>0</v>
      </c>
      <c r="BL852" s="16" t="s">
        <v>281</v>
      </c>
      <c r="BM852" s="16" t="s">
        <v>1119</v>
      </c>
    </row>
    <row r="853" spans="2:65" s="1" customFormat="1" ht="11.25">
      <c r="B853" s="33"/>
      <c r="C853" s="34"/>
      <c r="D853" s="185" t="s">
        <v>150</v>
      </c>
      <c r="E853" s="34"/>
      <c r="F853" s="186" t="s">
        <v>1120</v>
      </c>
      <c r="G853" s="34"/>
      <c r="H853" s="34"/>
      <c r="I853" s="102"/>
      <c r="J853" s="34"/>
      <c r="K853" s="34"/>
      <c r="L853" s="37"/>
      <c r="M853" s="187"/>
      <c r="N853" s="59"/>
      <c r="O853" s="59"/>
      <c r="P853" s="59"/>
      <c r="Q853" s="59"/>
      <c r="R853" s="59"/>
      <c r="S853" s="59"/>
      <c r="T853" s="60"/>
      <c r="AT853" s="16" t="s">
        <v>150</v>
      </c>
      <c r="AU853" s="16" t="s">
        <v>84</v>
      </c>
    </row>
    <row r="854" spans="2:65" s="11" customFormat="1" ht="11.25">
      <c r="B854" s="188"/>
      <c r="C854" s="189"/>
      <c r="D854" s="185" t="s">
        <v>152</v>
      </c>
      <c r="E854" s="190" t="s">
        <v>28</v>
      </c>
      <c r="F854" s="191" t="s">
        <v>1121</v>
      </c>
      <c r="G854" s="189"/>
      <c r="H854" s="190" t="s">
        <v>28</v>
      </c>
      <c r="I854" s="192"/>
      <c r="J854" s="189"/>
      <c r="K854" s="189"/>
      <c r="L854" s="193"/>
      <c r="M854" s="194"/>
      <c r="N854" s="195"/>
      <c r="O854" s="195"/>
      <c r="P854" s="195"/>
      <c r="Q854" s="195"/>
      <c r="R854" s="195"/>
      <c r="S854" s="195"/>
      <c r="T854" s="196"/>
      <c r="AT854" s="197" t="s">
        <v>152</v>
      </c>
      <c r="AU854" s="197" t="s">
        <v>84</v>
      </c>
      <c r="AV854" s="11" t="s">
        <v>82</v>
      </c>
      <c r="AW854" s="11" t="s">
        <v>35</v>
      </c>
      <c r="AX854" s="11" t="s">
        <v>74</v>
      </c>
      <c r="AY854" s="197" t="s">
        <v>140</v>
      </c>
    </row>
    <row r="855" spans="2:65" s="12" customFormat="1" ht="11.25">
      <c r="B855" s="198"/>
      <c r="C855" s="199"/>
      <c r="D855" s="185" t="s">
        <v>152</v>
      </c>
      <c r="E855" s="200" t="s">
        <v>28</v>
      </c>
      <c r="F855" s="201" t="s">
        <v>1122</v>
      </c>
      <c r="G855" s="199"/>
      <c r="H855" s="202">
        <v>0.9</v>
      </c>
      <c r="I855" s="203"/>
      <c r="J855" s="199"/>
      <c r="K855" s="199"/>
      <c r="L855" s="204"/>
      <c r="M855" s="205"/>
      <c r="N855" s="206"/>
      <c r="O855" s="206"/>
      <c r="P855" s="206"/>
      <c r="Q855" s="206"/>
      <c r="R855" s="206"/>
      <c r="S855" s="206"/>
      <c r="T855" s="207"/>
      <c r="AT855" s="208" t="s">
        <v>152</v>
      </c>
      <c r="AU855" s="208" t="s">
        <v>84</v>
      </c>
      <c r="AV855" s="12" t="s">
        <v>84</v>
      </c>
      <c r="AW855" s="12" t="s">
        <v>35</v>
      </c>
      <c r="AX855" s="12" t="s">
        <v>74</v>
      </c>
      <c r="AY855" s="208" t="s">
        <v>140</v>
      </c>
    </row>
    <row r="856" spans="2:65" s="11" customFormat="1" ht="11.25">
      <c r="B856" s="188"/>
      <c r="C856" s="189"/>
      <c r="D856" s="185" t="s">
        <v>152</v>
      </c>
      <c r="E856" s="190" t="s">
        <v>28</v>
      </c>
      <c r="F856" s="191" t="s">
        <v>1123</v>
      </c>
      <c r="G856" s="189"/>
      <c r="H856" s="190" t="s">
        <v>28</v>
      </c>
      <c r="I856" s="192"/>
      <c r="J856" s="189"/>
      <c r="K856" s="189"/>
      <c r="L856" s="193"/>
      <c r="M856" s="194"/>
      <c r="N856" s="195"/>
      <c r="O856" s="195"/>
      <c r="P856" s="195"/>
      <c r="Q856" s="195"/>
      <c r="R856" s="195"/>
      <c r="S856" s="195"/>
      <c r="T856" s="196"/>
      <c r="AT856" s="197" t="s">
        <v>152</v>
      </c>
      <c r="AU856" s="197" t="s">
        <v>84</v>
      </c>
      <c r="AV856" s="11" t="s">
        <v>82</v>
      </c>
      <c r="AW856" s="11" t="s">
        <v>35</v>
      </c>
      <c r="AX856" s="11" t="s">
        <v>74</v>
      </c>
      <c r="AY856" s="197" t="s">
        <v>140</v>
      </c>
    </row>
    <row r="857" spans="2:65" s="12" customFormat="1" ht="11.25">
      <c r="B857" s="198"/>
      <c r="C857" s="199"/>
      <c r="D857" s="185" t="s">
        <v>152</v>
      </c>
      <c r="E857" s="200" t="s">
        <v>28</v>
      </c>
      <c r="F857" s="201" t="s">
        <v>1124</v>
      </c>
      <c r="G857" s="199"/>
      <c r="H857" s="202">
        <v>0.8</v>
      </c>
      <c r="I857" s="203"/>
      <c r="J857" s="199"/>
      <c r="K857" s="199"/>
      <c r="L857" s="204"/>
      <c r="M857" s="205"/>
      <c r="N857" s="206"/>
      <c r="O857" s="206"/>
      <c r="P857" s="206"/>
      <c r="Q857" s="206"/>
      <c r="R857" s="206"/>
      <c r="S857" s="206"/>
      <c r="T857" s="207"/>
      <c r="AT857" s="208" t="s">
        <v>152</v>
      </c>
      <c r="AU857" s="208" t="s">
        <v>84</v>
      </c>
      <c r="AV857" s="12" t="s">
        <v>84</v>
      </c>
      <c r="AW857" s="12" t="s">
        <v>35</v>
      </c>
      <c r="AX857" s="12" t="s">
        <v>74</v>
      </c>
      <c r="AY857" s="208" t="s">
        <v>140</v>
      </c>
    </row>
    <row r="858" spans="2:65" s="11" customFormat="1" ht="11.25">
      <c r="B858" s="188"/>
      <c r="C858" s="189"/>
      <c r="D858" s="185" t="s">
        <v>152</v>
      </c>
      <c r="E858" s="190" t="s">
        <v>28</v>
      </c>
      <c r="F858" s="191" t="s">
        <v>1125</v>
      </c>
      <c r="G858" s="189"/>
      <c r="H858" s="190" t="s">
        <v>28</v>
      </c>
      <c r="I858" s="192"/>
      <c r="J858" s="189"/>
      <c r="K858" s="189"/>
      <c r="L858" s="193"/>
      <c r="M858" s="194"/>
      <c r="N858" s="195"/>
      <c r="O858" s="195"/>
      <c r="P858" s="195"/>
      <c r="Q858" s="195"/>
      <c r="R858" s="195"/>
      <c r="S858" s="195"/>
      <c r="T858" s="196"/>
      <c r="AT858" s="197" t="s">
        <v>152</v>
      </c>
      <c r="AU858" s="197" t="s">
        <v>84</v>
      </c>
      <c r="AV858" s="11" t="s">
        <v>82</v>
      </c>
      <c r="AW858" s="11" t="s">
        <v>35</v>
      </c>
      <c r="AX858" s="11" t="s">
        <v>74</v>
      </c>
      <c r="AY858" s="197" t="s">
        <v>140</v>
      </c>
    </row>
    <row r="859" spans="2:65" s="12" customFormat="1" ht="11.25">
      <c r="B859" s="198"/>
      <c r="C859" s="199"/>
      <c r="D859" s="185" t="s">
        <v>152</v>
      </c>
      <c r="E859" s="200" t="s">
        <v>28</v>
      </c>
      <c r="F859" s="201" t="s">
        <v>1124</v>
      </c>
      <c r="G859" s="199"/>
      <c r="H859" s="202">
        <v>0.8</v>
      </c>
      <c r="I859" s="203"/>
      <c r="J859" s="199"/>
      <c r="K859" s="199"/>
      <c r="L859" s="204"/>
      <c r="M859" s="205"/>
      <c r="N859" s="206"/>
      <c r="O859" s="206"/>
      <c r="P859" s="206"/>
      <c r="Q859" s="206"/>
      <c r="R859" s="206"/>
      <c r="S859" s="206"/>
      <c r="T859" s="207"/>
      <c r="AT859" s="208" t="s">
        <v>152</v>
      </c>
      <c r="AU859" s="208" t="s">
        <v>84</v>
      </c>
      <c r="AV859" s="12" t="s">
        <v>84</v>
      </c>
      <c r="AW859" s="12" t="s">
        <v>35</v>
      </c>
      <c r="AX859" s="12" t="s">
        <v>74</v>
      </c>
      <c r="AY859" s="208" t="s">
        <v>140</v>
      </c>
    </row>
    <row r="860" spans="2:65" s="11" customFormat="1" ht="11.25">
      <c r="B860" s="188"/>
      <c r="C860" s="189"/>
      <c r="D860" s="185" t="s">
        <v>152</v>
      </c>
      <c r="E860" s="190" t="s">
        <v>28</v>
      </c>
      <c r="F860" s="191" t="s">
        <v>1126</v>
      </c>
      <c r="G860" s="189"/>
      <c r="H860" s="190" t="s">
        <v>28</v>
      </c>
      <c r="I860" s="192"/>
      <c r="J860" s="189"/>
      <c r="K860" s="189"/>
      <c r="L860" s="193"/>
      <c r="M860" s="194"/>
      <c r="N860" s="195"/>
      <c r="O860" s="195"/>
      <c r="P860" s="195"/>
      <c r="Q860" s="195"/>
      <c r="R860" s="195"/>
      <c r="S860" s="195"/>
      <c r="T860" s="196"/>
      <c r="AT860" s="197" t="s">
        <v>152</v>
      </c>
      <c r="AU860" s="197" t="s">
        <v>84</v>
      </c>
      <c r="AV860" s="11" t="s">
        <v>82</v>
      </c>
      <c r="AW860" s="11" t="s">
        <v>35</v>
      </c>
      <c r="AX860" s="11" t="s">
        <v>74</v>
      </c>
      <c r="AY860" s="197" t="s">
        <v>140</v>
      </c>
    </row>
    <row r="861" spans="2:65" s="12" customFormat="1" ht="11.25">
      <c r="B861" s="198"/>
      <c r="C861" s="199"/>
      <c r="D861" s="185" t="s">
        <v>152</v>
      </c>
      <c r="E861" s="200" t="s">
        <v>28</v>
      </c>
      <c r="F861" s="201" t="s">
        <v>1124</v>
      </c>
      <c r="G861" s="199"/>
      <c r="H861" s="202">
        <v>0.8</v>
      </c>
      <c r="I861" s="203"/>
      <c r="J861" s="199"/>
      <c r="K861" s="199"/>
      <c r="L861" s="204"/>
      <c r="M861" s="205"/>
      <c r="N861" s="206"/>
      <c r="O861" s="206"/>
      <c r="P861" s="206"/>
      <c r="Q861" s="206"/>
      <c r="R861" s="206"/>
      <c r="S861" s="206"/>
      <c r="T861" s="207"/>
      <c r="AT861" s="208" t="s">
        <v>152</v>
      </c>
      <c r="AU861" s="208" t="s">
        <v>84</v>
      </c>
      <c r="AV861" s="12" t="s">
        <v>84</v>
      </c>
      <c r="AW861" s="12" t="s">
        <v>35</v>
      </c>
      <c r="AX861" s="12" t="s">
        <v>74</v>
      </c>
      <c r="AY861" s="208" t="s">
        <v>140</v>
      </c>
    </row>
    <row r="862" spans="2:65" s="13" customFormat="1" ht="11.25">
      <c r="B862" s="209"/>
      <c r="C862" s="210"/>
      <c r="D862" s="185" t="s">
        <v>152</v>
      </c>
      <c r="E862" s="211" t="s">
        <v>28</v>
      </c>
      <c r="F862" s="212" t="s">
        <v>171</v>
      </c>
      <c r="G862" s="210"/>
      <c r="H862" s="213">
        <v>3.3</v>
      </c>
      <c r="I862" s="214"/>
      <c r="J862" s="210"/>
      <c r="K862" s="210"/>
      <c r="L862" s="215"/>
      <c r="M862" s="216"/>
      <c r="N862" s="217"/>
      <c r="O862" s="217"/>
      <c r="P862" s="217"/>
      <c r="Q862" s="217"/>
      <c r="R862" s="217"/>
      <c r="S862" s="217"/>
      <c r="T862" s="218"/>
      <c r="AT862" s="219" t="s">
        <v>152</v>
      </c>
      <c r="AU862" s="219" t="s">
        <v>84</v>
      </c>
      <c r="AV862" s="13" t="s">
        <v>148</v>
      </c>
      <c r="AW862" s="13" t="s">
        <v>35</v>
      </c>
      <c r="AX862" s="13" t="s">
        <v>82</v>
      </c>
      <c r="AY862" s="219" t="s">
        <v>140</v>
      </c>
    </row>
    <row r="863" spans="2:65" s="1" customFormat="1" ht="16.5" customHeight="1">
      <c r="B863" s="33"/>
      <c r="C863" s="231" t="s">
        <v>1127</v>
      </c>
      <c r="D863" s="231" t="s">
        <v>329</v>
      </c>
      <c r="E863" s="232" t="s">
        <v>1128</v>
      </c>
      <c r="F863" s="233" t="s">
        <v>1129</v>
      </c>
      <c r="G863" s="234" t="s">
        <v>400</v>
      </c>
      <c r="H863" s="235">
        <v>4</v>
      </c>
      <c r="I863" s="236"/>
      <c r="J863" s="237">
        <f>ROUND(I863*H863,2)</f>
        <v>0</v>
      </c>
      <c r="K863" s="233" t="s">
        <v>28</v>
      </c>
      <c r="L863" s="238"/>
      <c r="M863" s="239" t="s">
        <v>28</v>
      </c>
      <c r="N863" s="240" t="s">
        <v>45</v>
      </c>
      <c r="O863" s="59"/>
      <c r="P863" s="182">
        <f>O863*H863</f>
        <v>0</v>
      </c>
      <c r="Q863" s="182">
        <v>5.0000000000000001E-4</v>
      </c>
      <c r="R863" s="182">
        <f>Q863*H863</f>
        <v>2E-3</v>
      </c>
      <c r="S863" s="182">
        <v>0</v>
      </c>
      <c r="T863" s="183">
        <f>S863*H863</f>
        <v>0</v>
      </c>
      <c r="AR863" s="16" t="s">
        <v>390</v>
      </c>
      <c r="AT863" s="16" t="s">
        <v>329</v>
      </c>
      <c r="AU863" s="16" t="s">
        <v>84</v>
      </c>
      <c r="AY863" s="16" t="s">
        <v>140</v>
      </c>
      <c r="BE863" s="184">
        <f>IF(N863="základní",J863,0)</f>
        <v>0</v>
      </c>
      <c r="BF863" s="184">
        <f>IF(N863="snížená",J863,0)</f>
        <v>0</v>
      </c>
      <c r="BG863" s="184">
        <f>IF(N863="zákl. přenesená",J863,0)</f>
        <v>0</v>
      </c>
      <c r="BH863" s="184">
        <f>IF(N863="sníž. přenesená",J863,0)</f>
        <v>0</v>
      </c>
      <c r="BI863" s="184">
        <f>IF(N863="nulová",J863,0)</f>
        <v>0</v>
      </c>
      <c r="BJ863" s="16" t="s">
        <v>82</v>
      </c>
      <c r="BK863" s="184">
        <f>ROUND(I863*H863,2)</f>
        <v>0</v>
      </c>
      <c r="BL863" s="16" t="s">
        <v>281</v>
      </c>
      <c r="BM863" s="16" t="s">
        <v>1130</v>
      </c>
    </row>
    <row r="864" spans="2:65" s="1" customFormat="1" ht="11.25">
      <c r="B864" s="33"/>
      <c r="C864" s="34"/>
      <c r="D864" s="185" t="s">
        <v>150</v>
      </c>
      <c r="E864" s="34"/>
      <c r="F864" s="186" t="s">
        <v>1129</v>
      </c>
      <c r="G864" s="34"/>
      <c r="H864" s="34"/>
      <c r="I864" s="102"/>
      <c r="J864" s="34"/>
      <c r="K864" s="34"/>
      <c r="L864" s="37"/>
      <c r="M864" s="187"/>
      <c r="N864" s="59"/>
      <c r="O864" s="59"/>
      <c r="P864" s="59"/>
      <c r="Q864" s="59"/>
      <c r="R864" s="59"/>
      <c r="S864" s="59"/>
      <c r="T864" s="60"/>
      <c r="AT864" s="16" t="s">
        <v>150</v>
      </c>
      <c r="AU864" s="16" t="s">
        <v>84</v>
      </c>
    </row>
    <row r="865" spans="2:65" s="11" customFormat="1" ht="11.25">
      <c r="B865" s="188"/>
      <c r="C865" s="189"/>
      <c r="D865" s="185" t="s">
        <v>152</v>
      </c>
      <c r="E865" s="190" t="s">
        <v>28</v>
      </c>
      <c r="F865" s="191" t="s">
        <v>1131</v>
      </c>
      <c r="G865" s="189"/>
      <c r="H865" s="190" t="s">
        <v>28</v>
      </c>
      <c r="I865" s="192"/>
      <c r="J865" s="189"/>
      <c r="K865" s="189"/>
      <c r="L865" s="193"/>
      <c r="M865" s="194"/>
      <c r="N865" s="195"/>
      <c r="O865" s="195"/>
      <c r="P865" s="195"/>
      <c r="Q865" s="195"/>
      <c r="R865" s="195"/>
      <c r="S865" s="195"/>
      <c r="T865" s="196"/>
      <c r="AT865" s="197" t="s">
        <v>152</v>
      </c>
      <c r="AU865" s="197" t="s">
        <v>84</v>
      </c>
      <c r="AV865" s="11" t="s">
        <v>82</v>
      </c>
      <c r="AW865" s="11" t="s">
        <v>35</v>
      </c>
      <c r="AX865" s="11" t="s">
        <v>74</v>
      </c>
      <c r="AY865" s="197" t="s">
        <v>140</v>
      </c>
    </row>
    <row r="866" spans="2:65" s="12" customFormat="1" ht="11.25">
      <c r="B866" s="198"/>
      <c r="C866" s="199"/>
      <c r="D866" s="185" t="s">
        <v>152</v>
      </c>
      <c r="E866" s="200" t="s">
        <v>28</v>
      </c>
      <c r="F866" s="201" t="s">
        <v>1132</v>
      </c>
      <c r="G866" s="199"/>
      <c r="H866" s="202">
        <v>4</v>
      </c>
      <c r="I866" s="203"/>
      <c r="J866" s="199"/>
      <c r="K866" s="199"/>
      <c r="L866" s="204"/>
      <c r="M866" s="205"/>
      <c r="N866" s="206"/>
      <c r="O866" s="206"/>
      <c r="P866" s="206"/>
      <c r="Q866" s="206"/>
      <c r="R866" s="206"/>
      <c r="S866" s="206"/>
      <c r="T866" s="207"/>
      <c r="AT866" s="208" t="s">
        <v>152</v>
      </c>
      <c r="AU866" s="208" t="s">
        <v>84</v>
      </c>
      <c r="AV866" s="12" t="s">
        <v>84</v>
      </c>
      <c r="AW866" s="12" t="s">
        <v>35</v>
      </c>
      <c r="AX866" s="12" t="s">
        <v>82</v>
      </c>
      <c r="AY866" s="208" t="s">
        <v>140</v>
      </c>
    </row>
    <row r="867" spans="2:65" s="1" customFormat="1" ht="16.5" customHeight="1">
      <c r="B867" s="33"/>
      <c r="C867" s="173" t="s">
        <v>1133</v>
      </c>
      <c r="D867" s="173" t="s">
        <v>143</v>
      </c>
      <c r="E867" s="174" t="s">
        <v>1134</v>
      </c>
      <c r="F867" s="175" t="s">
        <v>1135</v>
      </c>
      <c r="G867" s="176" t="s">
        <v>146</v>
      </c>
      <c r="H867" s="177">
        <v>1.6839999999999999</v>
      </c>
      <c r="I867" s="178"/>
      <c r="J867" s="179">
        <f>ROUND(I867*H867,2)</f>
        <v>0</v>
      </c>
      <c r="K867" s="175" t="s">
        <v>147</v>
      </c>
      <c r="L867" s="37"/>
      <c r="M867" s="180" t="s">
        <v>28</v>
      </c>
      <c r="N867" s="181" t="s">
        <v>45</v>
      </c>
      <c r="O867" s="59"/>
      <c r="P867" s="182">
        <f>O867*H867</f>
        <v>0</v>
      </c>
      <c r="Q867" s="182">
        <v>0</v>
      </c>
      <c r="R867" s="182">
        <f>Q867*H867</f>
        <v>0</v>
      </c>
      <c r="S867" s="182">
        <v>0</v>
      </c>
      <c r="T867" s="183">
        <f>S867*H867</f>
        <v>0</v>
      </c>
      <c r="AR867" s="16" t="s">
        <v>281</v>
      </c>
      <c r="AT867" s="16" t="s">
        <v>143</v>
      </c>
      <c r="AU867" s="16" t="s">
        <v>84</v>
      </c>
      <c r="AY867" s="16" t="s">
        <v>140</v>
      </c>
      <c r="BE867" s="184">
        <f>IF(N867="základní",J867,0)</f>
        <v>0</v>
      </c>
      <c r="BF867" s="184">
        <f>IF(N867="snížená",J867,0)</f>
        <v>0</v>
      </c>
      <c r="BG867" s="184">
        <f>IF(N867="zákl. přenesená",J867,0)</f>
        <v>0</v>
      </c>
      <c r="BH867" s="184">
        <f>IF(N867="sníž. přenesená",J867,0)</f>
        <v>0</v>
      </c>
      <c r="BI867" s="184">
        <f>IF(N867="nulová",J867,0)</f>
        <v>0</v>
      </c>
      <c r="BJ867" s="16" t="s">
        <v>82</v>
      </c>
      <c r="BK867" s="184">
        <f>ROUND(I867*H867,2)</f>
        <v>0</v>
      </c>
      <c r="BL867" s="16" t="s">
        <v>281</v>
      </c>
      <c r="BM867" s="16" t="s">
        <v>1136</v>
      </c>
    </row>
    <row r="868" spans="2:65" s="1" customFormat="1" ht="19.5">
      <c r="B868" s="33"/>
      <c r="C868" s="34"/>
      <c r="D868" s="185" t="s">
        <v>150</v>
      </c>
      <c r="E868" s="34"/>
      <c r="F868" s="186" t="s">
        <v>1137</v>
      </c>
      <c r="G868" s="34"/>
      <c r="H868" s="34"/>
      <c r="I868" s="102"/>
      <c r="J868" s="34"/>
      <c r="K868" s="34"/>
      <c r="L868" s="37"/>
      <c r="M868" s="187"/>
      <c r="N868" s="59"/>
      <c r="O868" s="59"/>
      <c r="P868" s="59"/>
      <c r="Q868" s="59"/>
      <c r="R868" s="59"/>
      <c r="S868" s="59"/>
      <c r="T868" s="60"/>
      <c r="AT868" s="16" t="s">
        <v>150</v>
      </c>
      <c r="AU868" s="16" t="s">
        <v>84</v>
      </c>
    </row>
    <row r="869" spans="2:65" s="10" customFormat="1" ht="22.9" customHeight="1">
      <c r="B869" s="157"/>
      <c r="C869" s="158"/>
      <c r="D869" s="159" t="s">
        <v>73</v>
      </c>
      <c r="E869" s="171" t="s">
        <v>1138</v>
      </c>
      <c r="F869" s="171" t="s">
        <v>1139</v>
      </c>
      <c r="G869" s="158"/>
      <c r="H869" s="158"/>
      <c r="I869" s="161"/>
      <c r="J869" s="172">
        <f>BK869</f>
        <v>0</v>
      </c>
      <c r="K869" s="158"/>
      <c r="L869" s="163"/>
      <c r="M869" s="164"/>
      <c r="N869" s="165"/>
      <c r="O869" s="165"/>
      <c r="P869" s="166">
        <f>SUM(P870:P893)</f>
        <v>0</v>
      </c>
      <c r="Q869" s="165"/>
      <c r="R869" s="166">
        <f>SUM(R870:R893)</f>
        <v>0.29136999999999996</v>
      </c>
      <c r="S869" s="165"/>
      <c r="T869" s="167">
        <f>SUM(T870:T893)</f>
        <v>0</v>
      </c>
      <c r="AR869" s="168" t="s">
        <v>84</v>
      </c>
      <c r="AT869" s="169" t="s">
        <v>73</v>
      </c>
      <c r="AU869" s="169" t="s">
        <v>82</v>
      </c>
      <c r="AY869" s="168" t="s">
        <v>140</v>
      </c>
      <c r="BK869" s="170">
        <f>SUM(BK870:BK893)</f>
        <v>0</v>
      </c>
    </row>
    <row r="870" spans="2:65" s="1" customFormat="1" ht="16.5" customHeight="1">
      <c r="B870" s="33"/>
      <c r="C870" s="173" t="s">
        <v>1140</v>
      </c>
      <c r="D870" s="173" t="s">
        <v>143</v>
      </c>
      <c r="E870" s="174" t="s">
        <v>1141</v>
      </c>
      <c r="F870" s="175" t="s">
        <v>1142</v>
      </c>
      <c r="G870" s="176" t="s">
        <v>165</v>
      </c>
      <c r="H870" s="177">
        <v>18</v>
      </c>
      <c r="I870" s="178"/>
      <c r="J870" s="179">
        <f>ROUND(I870*H870,2)</f>
        <v>0</v>
      </c>
      <c r="K870" s="175" t="s">
        <v>147</v>
      </c>
      <c r="L870" s="37"/>
      <c r="M870" s="180" t="s">
        <v>28</v>
      </c>
      <c r="N870" s="181" t="s">
        <v>45</v>
      </c>
      <c r="O870" s="59"/>
      <c r="P870" s="182">
        <f>O870*H870</f>
        <v>0</v>
      </c>
      <c r="Q870" s="182">
        <v>4.9500000000000004E-3</v>
      </c>
      <c r="R870" s="182">
        <f>Q870*H870</f>
        <v>8.9100000000000013E-2</v>
      </c>
      <c r="S870" s="182">
        <v>0</v>
      </c>
      <c r="T870" s="183">
        <f>S870*H870</f>
        <v>0</v>
      </c>
      <c r="AR870" s="16" t="s">
        <v>281</v>
      </c>
      <c r="AT870" s="16" t="s">
        <v>143</v>
      </c>
      <c r="AU870" s="16" t="s">
        <v>84</v>
      </c>
      <c r="AY870" s="16" t="s">
        <v>140</v>
      </c>
      <c r="BE870" s="184">
        <f>IF(N870="základní",J870,0)</f>
        <v>0</v>
      </c>
      <c r="BF870" s="184">
        <f>IF(N870="snížená",J870,0)</f>
        <v>0</v>
      </c>
      <c r="BG870" s="184">
        <f>IF(N870="zákl. přenesená",J870,0)</f>
        <v>0</v>
      </c>
      <c r="BH870" s="184">
        <f>IF(N870="sníž. přenesená",J870,0)</f>
        <v>0</v>
      </c>
      <c r="BI870" s="184">
        <f>IF(N870="nulová",J870,0)</f>
        <v>0</v>
      </c>
      <c r="BJ870" s="16" t="s">
        <v>82</v>
      </c>
      <c r="BK870" s="184">
        <f>ROUND(I870*H870,2)</f>
        <v>0</v>
      </c>
      <c r="BL870" s="16" t="s">
        <v>281</v>
      </c>
      <c r="BM870" s="16" t="s">
        <v>1143</v>
      </c>
    </row>
    <row r="871" spans="2:65" s="1" customFormat="1" ht="11.25">
      <c r="B871" s="33"/>
      <c r="C871" s="34"/>
      <c r="D871" s="185" t="s">
        <v>150</v>
      </c>
      <c r="E871" s="34"/>
      <c r="F871" s="186" t="s">
        <v>1144</v>
      </c>
      <c r="G871" s="34"/>
      <c r="H871" s="34"/>
      <c r="I871" s="102"/>
      <c r="J871" s="34"/>
      <c r="K871" s="34"/>
      <c r="L871" s="37"/>
      <c r="M871" s="187"/>
      <c r="N871" s="59"/>
      <c r="O871" s="59"/>
      <c r="P871" s="59"/>
      <c r="Q871" s="59"/>
      <c r="R871" s="59"/>
      <c r="S871" s="59"/>
      <c r="T871" s="60"/>
      <c r="AT871" s="16" t="s">
        <v>150</v>
      </c>
      <c r="AU871" s="16" t="s">
        <v>84</v>
      </c>
    </row>
    <row r="872" spans="2:65" s="11" customFormat="1" ht="11.25">
      <c r="B872" s="188"/>
      <c r="C872" s="189"/>
      <c r="D872" s="185" t="s">
        <v>152</v>
      </c>
      <c r="E872" s="190" t="s">
        <v>28</v>
      </c>
      <c r="F872" s="191" t="s">
        <v>1145</v>
      </c>
      <c r="G872" s="189"/>
      <c r="H872" s="190" t="s">
        <v>28</v>
      </c>
      <c r="I872" s="192"/>
      <c r="J872" s="189"/>
      <c r="K872" s="189"/>
      <c r="L872" s="193"/>
      <c r="M872" s="194"/>
      <c r="N872" s="195"/>
      <c r="O872" s="195"/>
      <c r="P872" s="195"/>
      <c r="Q872" s="195"/>
      <c r="R872" s="195"/>
      <c r="S872" s="195"/>
      <c r="T872" s="196"/>
      <c r="AT872" s="197" t="s">
        <v>152</v>
      </c>
      <c r="AU872" s="197" t="s">
        <v>84</v>
      </c>
      <c r="AV872" s="11" t="s">
        <v>82</v>
      </c>
      <c r="AW872" s="11" t="s">
        <v>35</v>
      </c>
      <c r="AX872" s="11" t="s">
        <v>74</v>
      </c>
      <c r="AY872" s="197" t="s">
        <v>140</v>
      </c>
    </row>
    <row r="873" spans="2:65" s="11" customFormat="1" ht="11.25">
      <c r="B873" s="188"/>
      <c r="C873" s="189"/>
      <c r="D873" s="185" t="s">
        <v>152</v>
      </c>
      <c r="E873" s="190" t="s">
        <v>28</v>
      </c>
      <c r="F873" s="191" t="s">
        <v>1146</v>
      </c>
      <c r="G873" s="189"/>
      <c r="H873" s="190" t="s">
        <v>28</v>
      </c>
      <c r="I873" s="192"/>
      <c r="J873" s="189"/>
      <c r="K873" s="189"/>
      <c r="L873" s="193"/>
      <c r="M873" s="194"/>
      <c r="N873" s="195"/>
      <c r="O873" s="195"/>
      <c r="P873" s="195"/>
      <c r="Q873" s="195"/>
      <c r="R873" s="195"/>
      <c r="S873" s="195"/>
      <c r="T873" s="196"/>
      <c r="AT873" s="197" t="s">
        <v>152</v>
      </c>
      <c r="AU873" s="197" t="s">
        <v>84</v>
      </c>
      <c r="AV873" s="11" t="s">
        <v>82</v>
      </c>
      <c r="AW873" s="11" t="s">
        <v>35</v>
      </c>
      <c r="AX873" s="11" t="s">
        <v>74</v>
      </c>
      <c r="AY873" s="197" t="s">
        <v>140</v>
      </c>
    </row>
    <row r="874" spans="2:65" s="12" customFormat="1" ht="11.25">
      <c r="B874" s="198"/>
      <c r="C874" s="199"/>
      <c r="D874" s="185" t="s">
        <v>152</v>
      </c>
      <c r="E874" s="200" t="s">
        <v>28</v>
      </c>
      <c r="F874" s="201" t="s">
        <v>1147</v>
      </c>
      <c r="G874" s="199"/>
      <c r="H874" s="202">
        <v>18</v>
      </c>
      <c r="I874" s="203"/>
      <c r="J874" s="199"/>
      <c r="K874" s="199"/>
      <c r="L874" s="204"/>
      <c r="M874" s="205"/>
      <c r="N874" s="206"/>
      <c r="O874" s="206"/>
      <c r="P874" s="206"/>
      <c r="Q874" s="206"/>
      <c r="R874" s="206"/>
      <c r="S874" s="206"/>
      <c r="T874" s="207"/>
      <c r="AT874" s="208" t="s">
        <v>152</v>
      </c>
      <c r="AU874" s="208" t="s">
        <v>84</v>
      </c>
      <c r="AV874" s="12" t="s">
        <v>84</v>
      </c>
      <c r="AW874" s="12" t="s">
        <v>35</v>
      </c>
      <c r="AX874" s="12" t="s">
        <v>82</v>
      </c>
      <c r="AY874" s="208" t="s">
        <v>140</v>
      </c>
    </row>
    <row r="875" spans="2:65" s="1" customFormat="1" ht="16.5" customHeight="1">
      <c r="B875" s="33"/>
      <c r="C875" s="231" t="s">
        <v>1148</v>
      </c>
      <c r="D875" s="231" t="s">
        <v>329</v>
      </c>
      <c r="E875" s="232" t="s">
        <v>1149</v>
      </c>
      <c r="F875" s="233" t="s">
        <v>1150</v>
      </c>
      <c r="G875" s="234" t="s">
        <v>165</v>
      </c>
      <c r="H875" s="235">
        <v>20</v>
      </c>
      <c r="I875" s="236"/>
      <c r="J875" s="237">
        <f>ROUND(I875*H875,2)</f>
        <v>0</v>
      </c>
      <c r="K875" s="233" t="s">
        <v>147</v>
      </c>
      <c r="L875" s="238"/>
      <c r="M875" s="239" t="s">
        <v>28</v>
      </c>
      <c r="N875" s="240" t="s">
        <v>45</v>
      </c>
      <c r="O875" s="59"/>
      <c r="P875" s="182">
        <f>O875*H875</f>
        <v>0</v>
      </c>
      <c r="Q875" s="182">
        <v>9.7999999999999997E-3</v>
      </c>
      <c r="R875" s="182">
        <f>Q875*H875</f>
        <v>0.19600000000000001</v>
      </c>
      <c r="S875" s="182">
        <v>0</v>
      </c>
      <c r="T875" s="183">
        <f>S875*H875</f>
        <v>0</v>
      </c>
      <c r="AR875" s="16" t="s">
        <v>390</v>
      </c>
      <c r="AT875" s="16" t="s">
        <v>329</v>
      </c>
      <c r="AU875" s="16" t="s">
        <v>84</v>
      </c>
      <c r="AY875" s="16" t="s">
        <v>140</v>
      </c>
      <c r="BE875" s="184">
        <f>IF(N875="základní",J875,0)</f>
        <v>0</v>
      </c>
      <c r="BF875" s="184">
        <f>IF(N875="snížená",J875,0)</f>
        <v>0</v>
      </c>
      <c r="BG875" s="184">
        <f>IF(N875="zákl. přenesená",J875,0)</f>
        <v>0</v>
      </c>
      <c r="BH875" s="184">
        <f>IF(N875="sníž. přenesená",J875,0)</f>
        <v>0</v>
      </c>
      <c r="BI875" s="184">
        <f>IF(N875="nulová",J875,0)</f>
        <v>0</v>
      </c>
      <c r="BJ875" s="16" t="s">
        <v>82</v>
      </c>
      <c r="BK875" s="184">
        <f>ROUND(I875*H875,2)</f>
        <v>0</v>
      </c>
      <c r="BL875" s="16" t="s">
        <v>281</v>
      </c>
      <c r="BM875" s="16" t="s">
        <v>1151</v>
      </c>
    </row>
    <row r="876" spans="2:65" s="1" customFormat="1" ht="11.25">
      <c r="B876" s="33"/>
      <c r="C876" s="34"/>
      <c r="D876" s="185" t="s">
        <v>150</v>
      </c>
      <c r="E876" s="34"/>
      <c r="F876" s="186" t="s">
        <v>1150</v>
      </c>
      <c r="G876" s="34"/>
      <c r="H876" s="34"/>
      <c r="I876" s="102"/>
      <c r="J876" s="34"/>
      <c r="K876" s="34"/>
      <c r="L876" s="37"/>
      <c r="M876" s="187"/>
      <c r="N876" s="59"/>
      <c r="O876" s="59"/>
      <c r="P876" s="59"/>
      <c r="Q876" s="59"/>
      <c r="R876" s="59"/>
      <c r="S876" s="59"/>
      <c r="T876" s="60"/>
      <c r="AT876" s="16" t="s">
        <v>150</v>
      </c>
      <c r="AU876" s="16" t="s">
        <v>84</v>
      </c>
    </row>
    <row r="877" spans="2:65" s="11" customFormat="1" ht="11.25">
      <c r="B877" s="188"/>
      <c r="C877" s="189"/>
      <c r="D877" s="185" t="s">
        <v>152</v>
      </c>
      <c r="E877" s="190" t="s">
        <v>28</v>
      </c>
      <c r="F877" s="191" t="s">
        <v>1152</v>
      </c>
      <c r="G877" s="189"/>
      <c r="H877" s="190" t="s">
        <v>28</v>
      </c>
      <c r="I877" s="192"/>
      <c r="J877" s="189"/>
      <c r="K877" s="189"/>
      <c r="L877" s="193"/>
      <c r="M877" s="194"/>
      <c r="N877" s="195"/>
      <c r="O877" s="195"/>
      <c r="P877" s="195"/>
      <c r="Q877" s="195"/>
      <c r="R877" s="195"/>
      <c r="S877" s="195"/>
      <c r="T877" s="196"/>
      <c r="AT877" s="197" t="s">
        <v>152</v>
      </c>
      <c r="AU877" s="197" t="s">
        <v>84</v>
      </c>
      <c r="AV877" s="11" t="s">
        <v>82</v>
      </c>
      <c r="AW877" s="11" t="s">
        <v>35</v>
      </c>
      <c r="AX877" s="11" t="s">
        <v>74</v>
      </c>
      <c r="AY877" s="197" t="s">
        <v>140</v>
      </c>
    </row>
    <row r="878" spans="2:65" s="11" customFormat="1" ht="11.25">
      <c r="B878" s="188"/>
      <c r="C878" s="189"/>
      <c r="D878" s="185" t="s">
        <v>152</v>
      </c>
      <c r="E878" s="190" t="s">
        <v>28</v>
      </c>
      <c r="F878" s="191" t="s">
        <v>1153</v>
      </c>
      <c r="G878" s="189"/>
      <c r="H878" s="190" t="s">
        <v>28</v>
      </c>
      <c r="I878" s="192"/>
      <c r="J878" s="189"/>
      <c r="K878" s="189"/>
      <c r="L878" s="193"/>
      <c r="M878" s="194"/>
      <c r="N878" s="195"/>
      <c r="O878" s="195"/>
      <c r="P878" s="195"/>
      <c r="Q878" s="195"/>
      <c r="R878" s="195"/>
      <c r="S878" s="195"/>
      <c r="T878" s="196"/>
      <c r="AT878" s="197" t="s">
        <v>152</v>
      </c>
      <c r="AU878" s="197" t="s">
        <v>84</v>
      </c>
      <c r="AV878" s="11" t="s">
        <v>82</v>
      </c>
      <c r="AW878" s="11" t="s">
        <v>35</v>
      </c>
      <c r="AX878" s="11" t="s">
        <v>74</v>
      </c>
      <c r="AY878" s="197" t="s">
        <v>140</v>
      </c>
    </row>
    <row r="879" spans="2:65" s="11" customFormat="1" ht="11.25">
      <c r="B879" s="188"/>
      <c r="C879" s="189"/>
      <c r="D879" s="185" t="s">
        <v>152</v>
      </c>
      <c r="E879" s="190" t="s">
        <v>28</v>
      </c>
      <c r="F879" s="191" t="s">
        <v>1154</v>
      </c>
      <c r="G879" s="189"/>
      <c r="H879" s="190" t="s">
        <v>28</v>
      </c>
      <c r="I879" s="192"/>
      <c r="J879" s="189"/>
      <c r="K879" s="189"/>
      <c r="L879" s="193"/>
      <c r="M879" s="194"/>
      <c r="N879" s="195"/>
      <c r="O879" s="195"/>
      <c r="P879" s="195"/>
      <c r="Q879" s="195"/>
      <c r="R879" s="195"/>
      <c r="S879" s="195"/>
      <c r="T879" s="196"/>
      <c r="AT879" s="197" t="s">
        <v>152</v>
      </c>
      <c r="AU879" s="197" t="s">
        <v>84</v>
      </c>
      <c r="AV879" s="11" t="s">
        <v>82</v>
      </c>
      <c r="AW879" s="11" t="s">
        <v>35</v>
      </c>
      <c r="AX879" s="11" t="s">
        <v>74</v>
      </c>
      <c r="AY879" s="197" t="s">
        <v>140</v>
      </c>
    </row>
    <row r="880" spans="2:65" s="12" customFormat="1" ht="11.25">
      <c r="B880" s="198"/>
      <c r="C880" s="199"/>
      <c r="D880" s="185" t="s">
        <v>152</v>
      </c>
      <c r="E880" s="200" t="s">
        <v>28</v>
      </c>
      <c r="F880" s="201" t="s">
        <v>1155</v>
      </c>
      <c r="G880" s="199"/>
      <c r="H880" s="202">
        <v>20</v>
      </c>
      <c r="I880" s="203"/>
      <c r="J880" s="199"/>
      <c r="K880" s="199"/>
      <c r="L880" s="204"/>
      <c r="M880" s="205"/>
      <c r="N880" s="206"/>
      <c r="O880" s="206"/>
      <c r="P880" s="206"/>
      <c r="Q880" s="206"/>
      <c r="R880" s="206"/>
      <c r="S880" s="206"/>
      <c r="T880" s="207"/>
      <c r="AT880" s="208" t="s">
        <v>152</v>
      </c>
      <c r="AU880" s="208" t="s">
        <v>84</v>
      </c>
      <c r="AV880" s="12" t="s">
        <v>84</v>
      </c>
      <c r="AW880" s="12" t="s">
        <v>35</v>
      </c>
      <c r="AX880" s="12" t="s">
        <v>82</v>
      </c>
      <c r="AY880" s="208" t="s">
        <v>140</v>
      </c>
    </row>
    <row r="881" spans="2:65" s="1" customFormat="1" ht="16.5" customHeight="1">
      <c r="B881" s="33"/>
      <c r="C881" s="173" t="s">
        <v>1156</v>
      </c>
      <c r="D881" s="173" t="s">
        <v>143</v>
      </c>
      <c r="E881" s="174" t="s">
        <v>1157</v>
      </c>
      <c r="F881" s="175" t="s">
        <v>1158</v>
      </c>
      <c r="G881" s="176" t="s">
        <v>400</v>
      </c>
      <c r="H881" s="177">
        <v>8</v>
      </c>
      <c r="I881" s="178"/>
      <c r="J881" s="179">
        <f>ROUND(I881*H881,2)</f>
        <v>0</v>
      </c>
      <c r="K881" s="175" t="s">
        <v>147</v>
      </c>
      <c r="L881" s="37"/>
      <c r="M881" s="180" t="s">
        <v>28</v>
      </c>
      <c r="N881" s="181" t="s">
        <v>45</v>
      </c>
      <c r="O881" s="59"/>
      <c r="P881" s="182">
        <f>O881*H881</f>
        <v>0</v>
      </c>
      <c r="Q881" s="182">
        <v>3.1E-4</v>
      </c>
      <c r="R881" s="182">
        <f>Q881*H881</f>
        <v>2.48E-3</v>
      </c>
      <c r="S881" s="182">
        <v>0</v>
      </c>
      <c r="T881" s="183">
        <f>S881*H881</f>
        <v>0</v>
      </c>
      <c r="AR881" s="16" t="s">
        <v>281</v>
      </c>
      <c r="AT881" s="16" t="s">
        <v>143</v>
      </c>
      <c r="AU881" s="16" t="s">
        <v>84</v>
      </c>
      <c r="AY881" s="16" t="s">
        <v>140</v>
      </c>
      <c r="BE881" s="184">
        <f>IF(N881="základní",J881,0)</f>
        <v>0</v>
      </c>
      <c r="BF881" s="184">
        <f>IF(N881="snížená",J881,0)</f>
        <v>0</v>
      </c>
      <c r="BG881" s="184">
        <f>IF(N881="zákl. přenesená",J881,0)</f>
        <v>0</v>
      </c>
      <c r="BH881" s="184">
        <f>IF(N881="sníž. přenesená",J881,0)</f>
        <v>0</v>
      </c>
      <c r="BI881" s="184">
        <f>IF(N881="nulová",J881,0)</f>
        <v>0</v>
      </c>
      <c r="BJ881" s="16" t="s">
        <v>82</v>
      </c>
      <c r="BK881" s="184">
        <f>ROUND(I881*H881,2)</f>
        <v>0</v>
      </c>
      <c r="BL881" s="16" t="s">
        <v>281</v>
      </c>
      <c r="BM881" s="16" t="s">
        <v>1159</v>
      </c>
    </row>
    <row r="882" spans="2:65" s="1" customFormat="1" ht="11.25">
      <c r="B882" s="33"/>
      <c r="C882" s="34"/>
      <c r="D882" s="185" t="s">
        <v>150</v>
      </c>
      <c r="E882" s="34"/>
      <c r="F882" s="186" t="s">
        <v>1160</v>
      </c>
      <c r="G882" s="34"/>
      <c r="H882" s="34"/>
      <c r="I882" s="102"/>
      <c r="J882" s="34"/>
      <c r="K882" s="34"/>
      <c r="L882" s="37"/>
      <c r="M882" s="187"/>
      <c r="N882" s="59"/>
      <c r="O882" s="59"/>
      <c r="P882" s="59"/>
      <c r="Q882" s="59"/>
      <c r="R882" s="59"/>
      <c r="S882" s="59"/>
      <c r="T882" s="60"/>
      <c r="AT882" s="16" t="s">
        <v>150</v>
      </c>
      <c r="AU882" s="16" t="s">
        <v>84</v>
      </c>
    </row>
    <row r="883" spans="2:65" s="12" customFormat="1" ht="11.25">
      <c r="B883" s="198"/>
      <c r="C883" s="199"/>
      <c r="D883" s="185" t="s">
        <v>152</v>
      </c>
      <c r="E883" s="200" t="s">
        <v>28</v>
      </c>
      <c r="F883" s="201" t="s">
        <v>1161</v>
      </c>
      <c r="G883" s="199"/>
      <c r="H883" s="202">
        <v>8</v>
      </c>
      <c r="I883" s="203"/>
      <c r="J883" s="199"/>
      <c r="K883" s="199"/>
      <c r="L883" s="204"/>
      <c r="M883" s="205"/>
      <c r="N883" s="206"/>
      <c r="O883" s="206"/>
      <c r="P883" s="206"/>
      <c r="Q883" s="206"/>
      <c r="R883" s="206"/>
      <c r="S883" s="206"/>
      <c r="T883" s="207"/>
      <c r="AT883" s="208" t="s">
        <v>152</v>
      </c>
      <c r="AU883" s="208" t="s">
        <v>84</v>
      </c>
      <c r="AV883" s="12" t="s">
        <v>84</v>
      </c>
      <c r="AW883" s="12" t="s">
        <v>35</v>
      </c>
      <c r="AX883" s="12" t="s">
        <v>82</v>
      </c>
      <c r="AY883" s="208" t="s">
        <v>140</v>
      </c>
    </row>
    <row r="884" spans="2:65" s="1" customFormat="1" ht="16.5" customHeight="1">
      <c r="B884" s="33"/>
      <c r="C884" s="173" t="s">
        <v>1162</v>
      </c>
      <c r="D884" s="173" t="s">
        <v>143</v>
      </c>
      <c r="E884" s="174" t="s">
        <v>1163</v>
      </c>
      <c r="F884" s="175" t="s">
        <v>1164</v>
      </c>
      <c r="G884" s="176" t="s">
        <v>400</v>
      </c>
      <c r="H884" s="177">
        <v>14</v>
      </c>
      <c r="I884" s="178"/>
      <c r="J884" s="179">
        <f>ROUND(I884*H884,2)</f>
        <v>0</v>
      </c>
      <c r="K884" s="175" t="s">
        <v>147</v>
      </c>
      <c r="L884" s="37"/>
      <c r="M884" s="180" t="s">
        <v>28</v>
      </c>
      <c r="N884" s="181" t="s">
        <v>45</v>
      </c>
      <c r="O884" s="59"/>
      <c r="P884" s="182">
        <f>O884*H884</f>
        <v>0</v>
      </c>
      <c r="Q884" s="182">
        <v>2.5999999999999998E-4</v>
      </c>
      <c r="R884" s="182">
        <f>Q884*H884</f>
        <v>3.6399999999999996E-3</v>
      </c>
      <c r="S884" s="182">
        <v>0</v>
      </c>
      <c r="T884" s="183">
        <f>S884*H884</f>
        <v>0</v>
      </c>
      <c r="AR884" s="16" t="s">
        <v>281</v>
      </c>
      <c r="AT884" s="16" t="s">
        <v>143</v>
      </c>
      <c r="AU884" s="16" t="s">
        <v>84</v>
      </c>
      <c r="AY884" s="16" t="s">
        <v>140</v>
      </c>
      <c r="BE884" s="184">
        <f>IF(N884="základní",J884,0)</f>
        <v>0</v>
      </c>
      <c r="BF884" s="184">
        <f>IF(N884="snížená",J884,0)</f>
        <v>0</v>
      </c>
      <c r="BG884" s="184">
        <f>IF(N884="zákl. přenesená",J884,0)</f>
        <v>0</v>
      </c>
      <c r="BH884" s="184">
        <f>IF(N884="sníž. přenesená",J884,0)</f>
        <v>0</v>
      </c>
      <c r="BI884" s="184">
        <f>IF(N884="nulová",J884,0)</f>
        <v>0</v>
      </c>
      <c r="BJ884" s="16" t="s">
        <v>82</v>
      </c>
      <c r="BK884" s="184">
        <f>ROUND(I884*H884,2)</f>
        <v>0</v>
      </c>
      <c r="BL884" s="16" t="s">
        <v>281</v>
      </c>
      <c r="BM884" s="16" t="s">
        <v>1165</v>
      </c>
    </row>
    <row r="885" spans="2:65" s="1" customFormat="1" ht="11.25">
      <c r="B885" s="33"/>
      <c r="C885" s="34"/>
      <c r="D885" s="185" t="s">
        <v>150</v>
      </c>
      <c r="E885" s="34"/>
      <c r="F885" s="186" t="s">
        <v>1166</v>
      </c>
      <c r="G885" s="34"/>
      <c r="H885" s="34"/>
      <c r="I885" s="102"/>
      <c r="J885" s="34"/>
      <c r="K885" s="34"/>
      <c r="L885" s="37"/>
      <c r="M885" s="187"/>
      <c r="N885" s="59"/>
      <c r="O885" s="59"/>
      <c r="P885" s="59"/>
      <c r="Q885" s="59"/>
      <c r="R885" s="59"/>
      <c r="S885" s="59"/>
      <c r="T885" s="60"/>
      <c r="AT885" s="16" t="s">
        <v>150</v>
      </c>
      <c r="AU885" s="16" t="s">
        <v>84</v>
      </c>
    </row>
    <row r="886" spans="2:65" s="11" customFormat="1" ht="11.25">
      <c r="B886" s="188"/>
      <c r="C886" s="189"/>
      <c r="D886" s="185" t="s">
        <v>152</v>
      </c>
      <c r="E886" s="190" t="s">
        <v>28</v>
      </c>
      <c r="F886" s="191" t="s">
        <v>1167</v>
      </c>
      <c r="G886" s="189"/>
      <c r="H886" s="190" t="s">
        <v>28</v>
      </c>
      <c r="I886" s="192"/>
      <c r="J886" s="189"/>
      <c r="K886" s="189"/>
      <c r="L886" s="193"/>
      <c r="M886" s="194"/>
      <c r="N886" s="195"/>
      <c r="O886" s="195"/>
      <c r="P886" s="195"/>
      <c r="Q886" s="195"/>
      <c r="R886" s="195"/>
      <c r="S886" s="195"/>
      <c r="T886" s="196"/>
      <c r="AT886" s="197" t="s">
        <v>152</v>
      </c>
      <c r="AU886" s="197" t="s">
        <v>84</v>
      </c>
      <c r="AV886" s="11" t="s">
        <v>82</v>
      </c>
      <c r="AW886" s="11" t="s">
        <v>35</v>
      </c>
      <c r="AX886" s="11" t="s">
        <v>74</v>
      </c>
      <c r="AY886" s="197" t="s">
        <v>140</v>
      </c>
    </row>
    <row r="887" spans="2:65" s="12" customFormat="1" ht="11.25">
      <c r="B887" s="198"/>
      <c r="C887" s="199"/>
      <c r="D887" s="185" t="s">
        <v>152</v>
      </c>
      <c r="E887" s="200" t="s">
        <v>28</v>
      </c>
      <c r="F887" s="201" t="s">
        <v>1168</v>
      </c>
      <c r="G887" s="199"/>
      <c r="H887" s="202">
        <v>14</v>
      </c>
      <c r="I887" s="203"/>
      <c r="J887" s="199"/>
      <c r="K887" s="199"/>
      <c r="L887" s="204"/>
      <c r="M887" s="205"/>
      <c r="N887" s="206"/>
      <c r="O887" s="206"/>
      <c r="P887" s="206"/>
      <c r="Q887" s="206"/>
      <c r="R887" s="206"/>
      <c r="S887" s="206"/>
      <c r="T887" s="207"/>
      <c r="AT887" s="208" t="s">
        <v>152</v>
      </c>
      <c r="AU887" s="208" t="s">
        <v>84</v>
      </c>
      <c r="AV887" s="12" t="s">
        <v>84</v>
      </c>
      <c r="AW887" s="12" t="s">
        <v>35</v>
      </c>
      <c r="AX887" s="12" t="s">
        <v>82</v>
      </c>
      <c r="AY887" s="208" t="s">
        <v>140</v>
      </c>
    </row>
    <row r="888" spans="2:65" s="1" customFormat="1" ht="16.5" customHeight="1">
      <c r="B888" s="33"/>
      <c r="C888" s="173" t="s">
        <v>1169</v>
      </c>
      <c r="D888" s="173" t="s">
        <v>143</v>
      </c>
      <c r="E888" s="174" t="s">
        <v>1170</v>
      </c>
      <c r="F888" s="175" t="s">
        <v>1171</v>
      </c>
      <c r="G888" s="176" t="s">
        <v>400</v>
      </c>
      <c r="H888" s="177">
        <v>5</v>
      </c>
      <c r="I888" s="178"/>
      <c r="J888" s="179">
        <f>ROUND(I888*H888,2)</f>
        <v>0</v>
      </c>
      <c r="K888" s="175" t="s">
        <v>147</v>
      </c>
      <c r="L888" s="37"/>
      <c r="M888" s="180" t="s">
        <v>28</v>
      </c>
      <c r="N888" s="181" t="s">
        <v>45</v>
      </c>
      <c r="O888" s="59"/>
      <c r="P888" s="182">
        <f>O888*H888</f>
        <v>0</v>
      </c>
      <c r="Q888" s="182">
        <v>3.0000000000000001E-5</v>
      </c>
      <c r="R888" s="182">
        <f>Q888*H888</f>
        <v>1.5000000000000001E-4</v>
      </c>
      <c r="S888" s="182">
        <v>0</v>
      </c>
      <c r="T888" s="183">
        <f>S888*H888</f>
        <v>0</v>
      </c>
      <c r="AR888" s="16" t="s">
        <v>281</v>
      </c>
      <c r="AT888" s="16" t="s">
        <v>143</v>
      </c>
      <c r="AU888" s="16" t="s">
        <v>84</v>
      </c>
      <c r="AY888" s="16" t="s">
        <v>140</v>
      </c>
      <c r="BE888" s="184">
        <f>IF(N888="základní",J888,0)</f>
        <v>0</v>
      </c>
      <c r="BF888" s="184">
        <f>IF(N888="snížená",J888,0)</f>
        <v>0</v>
      </c>
      <c r="BG888" s="184">
        <f>IF(N888="zákl. přenesená",J888,0)</f>
        <v>0</v>
      </c>
      <c r="BH888" s="184">
        <f>IF(N888="sníž. přenesená",J888,0)</f>
        <v>0</v>
      </c>
      <c r="BI888" s="184">
        <f>IF(N888="nulová",J888,0)</f>
        <v>0</v>
      </c>
      <c r="BJ888" s="16" t="s">
        <v>82</v>
      </c>
      <c r="BK888" s="184">
        <f>ROUND(I888*H888,2)</f>
        <v>0</v>
      </c>
      <c r="BL888" s="16" t="s">
        <v>281</v>
      </c>
      <c r="BM888" s="16" t="s">
        <v>1172</v>
      </c>
    </row>
    <row r="889" spans="2:65" s="1" customFormat="1" ht="11.25">
      <c r="B889" s="33"/>
      <c r="C889" s="34"/>
      <c r="D889" s="185" t="s">
        <v>150</v>
      </c>
      <c r="E889" s="34"/>
      <c r="F889" s="186" t="s">
        <v>1173</v>
      </c>
      <c r="G889" s="34"/>
      <c r="H889" s="34"/>
      <c r="I889" s="102"/>
      <c r="J889" s="34"/>
      <c r="K889" s="34"/>
      <c r="L889" s="37"/>
      <c r="M889" s="187"/>
      <c r="N889" s="59"/>
      <c r="O889" s="59"/>
      <c r="P889" s="59"/>
      <c r="Q889" s="59"/>
      <c r="R889" s="59"/>
      <c r="S889" s="59"/>
      <c r="T889" s="60"/>
      <c r="AT889" s="16" t="s">
        <v>150</v>
      </c>
      <c r="AU889" s="16" t="s">
        <v>84</v>
      </c>
    </row>
    <row r="890" spans="2:65" s="11" customFormat="1" ht="11.25">
      <c r="B890" s="188"/>
      <c r="C890" s="189"/>
      <c r="D890" s="185" t="s">
        <v>152</v>
      </c>
      <c r="E890" s="190" t="s">
        <v>28</v>
      </c>
      <c r="F890" s="191" t="s">
        <v>1174</v>
      </c>
      <c r="G890" s="189"/>
      <c r="H890" s="190" t="s">
        <v>28</v>
      </c>
      <c r="I890" s="192"/>
      <c r="J890" s="189"/>
      <c r="K890" s="189"/>
      <c r="L890" s="193"/>
      <c r="M890" s="194"/>
      <c r="N890" s="195"/>
      <c r="O890" s="195"/>
      <c r="P890" s="195"/>
      <c r="Q890" s="195"/>
      <c r="R890" s="195"/>
      <c r="S890" s="195"/>
      <c r="T890" s="196"/>
      <c r="AT890" s="197" t="s">
        <v>152</v>
      </c>
      <c r="AU890" s="197" t="s">
        <v>84</v>
      </c>
      <c r="AV890" s="11" t="s">
        <v>82</v>
      </c>
      <c r="AW890" s="11" t="s">
        <v>35</v>
      </c>
      <c r="AX890" s="11" t="s">
        <v>74</v>
      </c>
      <c r="AY890" s="197" t="s">
        <v>140</v>
      </c>
    </row>
    <row r="891" spans="2:65" s="12" customFormat="1" ht="11.25">
      <c r="B891" s="198"/>
      <c r="C891" s="199"/>
      <c r="D891" s="185" t="s">
        <v>152</v>
      </c>
      <c r="E891" s="200" t="s">
        <v>28</v>
      </c>
      <c r="F891" s="201" t="s">
        <v>1175</v>
      </c>
      <c r="G891" s="199"/>
      <c r="H891" s="202">
        <v>5</v>
      </c>
      <c r="I891" s="203"/>
      <c r="J891" s="199"/>
      <c r="K891" s="199"/>
      <c r="L891" s="204"/>
      <c r="M891" s="205"/>
      <c r="N891" s="206"/>
      <c r="O891" s="206"/>
      <c r="P891" s="206"/>
      <c r="Q891" s="206"/>
      <c r="R891" s="206"/>
      <c r="S891" s="206"/>
      <c r="T891" s="207"/>
      <c r="AT891" s="208" t="s">
        <v>152</v>
      </c>
      <c r="AU891" s="208" t="s">
        <v>84</v>
      </c>
      <c r="AV891" s="12" t="s">
        <v>84</v>
      </c>
      <c r="AW891" s="12" t="s">
        <v>35</v>
      </c>
      <c r="AX891" s="12" t="s">
        <v>82</v>
      </c>
      <c r="AY891" s="208" t="s">
        <v>140</v>
      </c>
    </row>
    <row r="892" spans="2:65" s="1" customFormat="1" ht="16.5" customHeight="1">
      <c r="B892" s="33"/>
      <c r="C892" s="173" t="s">
        <v>1176</v>
      </c>
      <c r="D892" s="173" t="s">
        <v>143</v>
      </c>
      <c r="E892" s="174" t="s">
        <v>1177</v>
      </c>
      <c r="F892" s="175" t="s">
        <v>1178</v>
      </c>
      <c r="G892" s="176" t="s">
        <v>146</v>
      </c>
      <c r="H892" s="177">
        <v>0.29099999999999998</v>
      </c>
      <c r="I892" s="178"/>
      <c r="J892" s="179">
        <f>ROUND(I892*H892,2)</f>
        <v>0</v>
      </c>
      <c r="K892" s="175" t="s">
        <v>147</v>
      </c>
      <c r="L892" s="37"/>
      <c r="M892" s="180" t="s">
        <v>28</v>
      </c>
      <c r="N892" s="181" t="s">
        <v>45</v>
      </c>
      <c r="O892" s="59"/>
      <c r="P892" s="182">
        <f>O892*H892</f>
        <v>0</v>
      </c>
      <c r="Q892" s="182">
        <v>0</v>
      </c>
      <c r="R892" s="182">
        <f>Q892*H892</f>
        <v>0</v>
      </c>
      <c r="S892" s="182">
        <v>0</v>
      </c>
      <c r="T892" s="183">
        <f>S892*H892</f>
        <v>0</v>
      </c>
      <c r="AR892" s="16" t="s">
        <v>281</v>
      </c>
      <c r="AT892" s="16" t="s">
        <v>143</v>
      </c>
      <c r="AU892" s="16" t="s">
        <v>84</v>
      </c>
      <c r="AY892" s="16" t="s">
        <v>140</v>
      </c>
      <c r="BE892" s="184">
        <f>IF(N892="základní",J892,0)</f>
        <v>0</v>
      </c>
      <c r="BF892" s="184">
        <f>IF(N892="snížená",J892,0)</f>
        <v>0</v>
      </c>
      <c r="BG892" s="184">
        <f>IF(N892="zákl. přenesená",J892,0)</f>
        <v>0</v>
      </c>
      <c r="BH892" s="184">
        <f>IF(N892="sníž. přenesená",J892,0)</f>
        <v>0</v>
      </c>
      <c r="BI892" s="184">
        <f>IF(N892="nulová",J892,0)</f>
        <v>0</v>
      </c>
      <c r="BJ892" s="16" t="s">
        <v>82</v>
      </c>
      <c r="BK892" s="184">
        <f>ROUND(I892*H892,2)</f>
        <v>0</v>
      </c>
      <c r="BL892" s="16" t="s">
        <v>281</v>
      </c>
      <c r="BM892" s="16" t="s">
        <v>1179</v>
      </c>
    </row>
    <row r="893" spans="2:65" s="1" customFormat="1" ht="19.5">
      <c r="B893" s="33"/>
      <c r="C893" s="34"/>
      <c r="D893" s="185" t="s">
        <v>150</v>
      </c>
      <c r="E893" s="34"/>
      <c r="F893" s="186" t="s">
        <v>1180</v>
      </c>
      <c r="G893" s="34"/>
      <c r="H893" s="34"/>
      <c r="I893" s="102"/>
      <c r="J893" s="34"/>
      <c r="K893" s="34"/>
      <c r="L893" s="37"/>
      <c r="M893" s="187"/>
      <c r="N893" s="59"/>
      <c r="O893" s="59"/>
      <c r="P893" s="59"/>
      <c r="Q893" s="59"/>
      <c r="R893" s="59"/>
      <c r="S893" s="59"/>
      <c r="T893" s="60"/>
      <c r="AT893" s="16" t="s">
        <v>150</v>
      </c>
      <c r="AU893" s="16" t="s">
        <v>84</v>
      </c>
    </row>
    <row r="894" spans="2:65" s="10" customFormat="1" ht="22.9" customHeight="1">
      <c r="B894" s="157"/>
      <c r="C894" s="158"/>
      <c r="D894" s="159" t="s">
        <v>73</v>
      </c>
      <c r="E894" s="171" t="s">
        <v>1181</v>
      </c>
      <c r="F894" s="171" t="s">
        <v>1182</v>
      </c>
      <c r="G894" s="158"/>
      <c r="H894" s="158"/>
      <c r="I894" s="161"/>
      <c r="J894" s="172">
        <f>BK894</f>
        <v>0</v>
      </c>
      <c r="K894" s="158"/>
      <c r="L894" s="163"/>
      <c r="M894" s="164"/>
      <c r="N894" s="165"/>
      <c r="O894" s="165"/>
      <c r="P894" s="166">
        <f>SUM(P895:P923)</f>
        <v>0</v>
      </c>
      <c r="Q894" s="165"/>
      <c r="R894" s="166">
        <f>SUM(R895:R923)</f>
        <v>1.9550000000000001E-3</v>
      </c>
      <c r="S894" s="165"/>
      <c r="T894" s="167">
        <f>SUM(T895:T923)</f>
        <v>0</v>
      </c>
      <c r="AR894" s="168" t="s">
        <v>84</v>
      </c>
      <c r="AT894" s="169" t="s">
        <v>73</v>
      </c>
      <c r="AU894" s="169" t="s">
        <v>82</v>
      </c>
      <c r="AY894" s="168" t="s">
        <v>140</v>
      </c>
      <c r="BK894" s="170">
        <f>SUM(BK895:BK923)</f>
        <v>0</v>
      </c>
    </row>
    <row r="895" spans="2:65" s="1" customFormat="1" ht="16.5" customHeight="1">
      <c r="B895" s="33"/>
      <c r="C895" s="173" t="s">
        <v>1183</v>
      </c>
      <c r="D895" s="173" t="s">
        <v>143</v>
      </c>
      <c r="E895" s="174" t="s">
        <v>1184</v>
      </c>
      <c r="F895" s="175" t="s">
        <v>1185</v>
      </c>
      <c r="G895" s="176" t="s">
        <v>165</v>
      </c>
      <c r="H895" s="177">
        <v>4.5</v>
      </c>
      <c r="I895" s="178"/>
      <c r="J895" s="179">
        <f>ROUND(I895*H895,2)</f>
        <v>0</v>
      </c>
      <c r="K895" s="175" t="s">
        <v>147</v>
      </c>
      <c r="L895" s="37"/>
      <c r="M895" s="180" t="s">
        <v>28</v>
      </c>
      <c r="N895" s="181" t="s">
        <v>45</v>
      </c>
      <c r="O895" s="59"/>
      <c r="P895" s="182">
        <f>O895*H895</f>
        <v>0</v>
      </c>
      <c r="Q895" s="182">
        <v>2.3000000000000001E-4</v>
      </c>
      <c r="R895" s="182">
        <f>Q895*H895</f>
        <v>1.0350000000000001E-3</v>
      </c>
      <c r="S895" s="182">
        <v>0</v>
      </c>
      <c r="T895" s="183">
        <f>S895*H895</f>
        <v>0</v>
      </c>
      <c r="AR895" s="16" t="s">
        <v>281</v>
      </c>
      <c r="AT895" s="16" t="s">
        <v>143</v>
      </c>
      <c r="AU895" s="16" t="s">
        <v>84</v>
      </c>
      <c r="AY895" s="16" t="s">
        <v>140</v>
      </c>
      <c r="BE895" s="184">
        <f>IF(N895="základní",J895,0)</f>
        <v>0</v>
      </c>
      <c r="BF895" s="184">
        <f>IF(N895="snížená",J895,0)</f>
        <v>0</v>
      </c>
      <c r="BG895" s="184">
        <f>IF(N895="zákl. přenesená",J895,0)</f>
        <v>0</v>
      </c>
      <c r="BH895" s="184">
        <f>IF(N895="sníž. přenesená",J895,0)</f>
        <v>0</v>
      </c>
      <c r="BI895" s="184">
        <f>IF(N895="nulová",J895,0)</f>
        <v>0</v>
      </c>
      <c r="BJ895" s="16" t="s">
        <v>82</v>
      </c>
      <c r="BK895" s="184">
        <f>ROUND(I895*H895,2)</f>
        <v>0</v>
      </c>
      <c r="BL895" s="16" t="s">
        <v>281</v>
      </c>
      <c r="BM895" s="16" t="s">
        <v>1186</v>
      </c>
    </row>
    <row r="896" spans="2:65" s="1" customFormat="1" ht="11.25">
      <c r="B896" s="33"/>
      <c r="C896" s="34"/>
      <c r="D896" s="185" t="s">
        <v>150</v>
      </c>
      <c r="E896" s="34"/>
      <c r="F896" s="186" t="s">
        <v>1187</v>
      </c>
      <c r="G896" s="34"/>
      <c r="H896" s="34"/>
      <c r="I896" s="102"/>
      <c r="J896" s="34"/>
      <c r="K896" s="34"/>
      <c r="L896" s="37"/>
      <c r="M896" s="187"/>
      <c r="N896" s="59"/>
      <c r="O896" s="59"/>
      <c r="P896" s="59"/>
      <c r="Q896" s="59"/>
      <c r="R896" s="59"/>
      <c r="S896" s="59"/>
      <c r="T896" s="60"/>
      <c r="AT896" s="16" t="s">
        <v>150</v>
      </c>
      <c r="AU896" s="16" t="s">
        <v>84</v>
      </c>
    </row>
    <row r="897" spans="2:65" s="11" customFormat="1" ht="11.25">
      <c r="B897" s="188"/>
      <c r="C897" s="189"/>
      <c r="D897" s="185" t="s">
        <v>152</v>
      </c>
      <c r="E897" s="190" t="s">
        <v>28</v>
      </c>
      <c r="F897" s="191" t="s">
        <v>1188</v>
      </c>
      <c r="G897" s="189"/>
      <c r="H897" s="190" t="s">
        <v>28</v>
      </c>
      <c r="I897" s="192"/>
      <c r="J897" s="189"/>
      <c r="K897" s="189"/>
      <c r="L897" s="193"/>
      <c r="M897" s="194"/>
      <c r="N897" s="195"/>
      <c r="O897" s="195"/>
      <c r="P897" s="195"/>
      <c r="Q897" s="195"/>
      <c r="R897" s="195"/>
      <c r="S897" s="195"/>
      <c r="T897" s="196"/>
      <c r="AT897" s="197" t="s">
        <v>152</v>
      </c>
      <c r="AU897" s="197" t="s">
        <v>84</v>
      </c>
      <c r="AV897" s="11" t="s">
        <v>82</v>
      </c>
      <c r="AW897" s="11" t="s">
        <v>35</v>
      </c>
      <c r="AX897" s="11" t="s">
        <v>74</v>
      </c>
      <c r="AY897" s="197" t="s">
        <v>140</v>
      </c>
    </row>
    <row r="898" spans="2:65" s="11" customFormat="1" ht="11.25">
      <c r="B898" s="188"/>
      <c r="C898" s="189"/>
      <c r="D898" s="185" t="s">
        <v>152</v>
      </c>
      <c r="E898" s="190" t="s">
        <v>28</v>
      </c>
      <c r="F898" s="191" t="s">
        <v>1189</v>
      </c>
      <c r="G898" s="189"/>
      <c r="H898" s="190" t="s">
        <v>28</v>
      </c>
      <c r="I898" s="192"/>
      <c r="J898" s="189"/>
      <c r="K898" s="189"/>
      <c r="L898" s="193"/>
      <c r="M898" s="194"/>
      <c r="N898" s="195"/>
      <c r="O898" s="195"/>
      <c r="P898" s="195"/>
      <c r="Q898" s="195"/>
      <c r="R898" s="195"/>
      <c r="S898" s="195"/>
      <c r="T898" s="196"/>
      <c r="AT898" s="197" t="s">
        <v>152</v>
      </c>
      <c r="AU898" s="197" t="s">
        <v>84</v>
      </c>
      <c r="AV898" s="11" t="s">
        <v>82</v>
      </c>
      <c r="AW898" s="11" t="s">
        <v>35</v>
      </c>
      <c r="AX898" s="11" t="s">
        <v>74</v>
      </c>
      <c r="AY898" s="197" t="s">
        <v>140</v>
      </c>
    </row>
    <row r="899" spans="2:65" s="12" customFormat="1" ht="11.25">
      <c r="B899" s="198"/>
      <c r="C899" s="199"/>
      <c r="D899" s="185" t="s">
        <v>152</v>
      </c>
      <c r="E899" s="200" t="s">
        <v>28</v>
      </c>
      <c r="F899" s="201" t="s">
        <v>1190</v>
      </c>
      <c r="G899" s="199"/>
      <c r="H899" s="202">
        <v>4</v>
      </c>
      <c r="I899" s="203"/>
      <c r="J899" s="199"/>
      <c r="K899" s="199"/>
      <c r="L899" s="204"/>
      <c r="M899" s="205"/>
      <c r="N899" s="206"/>
      <c r="O899" s="206"/>
      <c r="P899" s="206"/>
      <c r="Q899" s="206"/>
      <c r="R899" s="206"/>
      <c r="S899" s="206"/>
      <c r="T899" s="207"/>
      <c r="AT899" s="208" t="s">
        <v>152</v>
      </c>
      <c r="AU899" s="208" t="s">
        <v>84</v>
      </c>
      <c r="AV899" s="12" t="s">
        <v>84</v>
      </c>
      <c r="AW899" s="12" t="s">
        <v>35</v>
      </c>
      <c r="AX899" s="12" t="s">
        <v>74</v>
      </c>
      <c r="AY899" s="208" t="s">
        <v>140</v>
      </c>
    </row>
    <row r="900" spans="2:65" s="14" customFormat="1" ht="11.25">
      <c r="B900" s="220"/>
      <c r="C900" s="221"/>
      <c r="D900" s="185" t="s">
        <v>152</v>
      </c>
      <c r="E900" s="222" t="s">
        <v>28</v>
      </c>
      <c r="F900" s="223" t="s">
        <v>719</v>
      </c>
      <c r="G900" s="221"/>
      <c r="H900" s="224">
        <v>4</v>
      </c>
      <c r="I900" s="225"/>
      <c r="J900" s="221"/>
      <c r="K900" s="221"/>
      <c r="L900" s="226"/>
      <c r="M900" s="227"/>
      <c r="N900" s="228"/>
      <c r="O900" s="228"/>
      <c r="P900" s="228"/>
      <c r="Q900" s="228"/>
      <c r="R900" s="228"/>
      <c r="S900" s="228"/>
      <c r="T900" s="229"/>
      <c r="AT900" s="230" t="s">
        <v>152</v>
      </c>
      <c r="AU900" s="230" t="s">
        <v>84</v>
      </c>
      <c r="AV900" s="14" t="s">
        <v>141</v>
      </c>
      <c r="AW900" s="14" t="s">
        <v>35</v>
      </c>
      <c r="AX900" s="14" t="s">
        <v>74</v>
      </c>
      <c r="AY900" s="230" t="s">
        <v>140</v>
      </c>
    </row>
    <row r="901" spans="2:65" s="11" customFormat="1" ht="11.25">
      <c r="B901" s="188"/>
      <c r="C901" s="189"/>
      <c r="D901" s="185" t="s">
        <v>152</v>
      </c>
      <c r="E901" s="190" t="s">
        <v>28</v>
      </c>
      <c r="F901" s="191" t="s">
        <v>1191</v>
      </c>
      <c r="G901" s="189"/>
      <c r="H901" s="190" t="s">
        <v>28</v>
      </c>
      <c r="I901" s="192"/>
      <c r="J901" s="189"/>
      <c r="K901" s="189"/>
      <c r="L901" s="193"/>
      <c r="M901" s="194"/>
      <c r="N901" s="195"/>
      <c r="O901" s="195"/>
      <c r="P901" s="195"/>
      <c r="Q901" s="195"/>
      <c r="R901" s="195"/>
      <c r="S901" s="195"/>
      <c r="T901" s="196"/>
      <c r="AT901" s="197" t="s">
        <v>152</v>
      </c>
      <c r="AU901" s="197" t="s">
        <v>84</v>
      </c>
      <c r="AV901" s="11" t="s">
        <v>82</v>
      </c>
      <c r="AW901" s="11" t="s">
        <v>35</v>
      </c>
      <c r="AX901" s="11" t="s">
        <v>74</v>
      </c>
      <c r="AY901" s="197" t="s">
        <v>140</v>
      </c>
    </row>
    <row r="902" spans="2:65" s="12" customFormat="1" ht="11.25">
      <c r="B902" s="198"/>
      <c r="C902" s="199"/>
      <c r="D902" s="185" t="s">
        <v>152</v>
      </c>
      <c r="E902" s="200" t="s">
        <v>28</v>
      </c>
      <c r="F902" s="201" t="s">
        <v>1192</v>
      </c>
      <c r="G902" s="199"/>
      <c r="H902" s="202">
        <v>0.5</v>
      </c>
      <c r="I902" s="203"/>
      <c r="J902" s="199"/>
      <c r="K902" s="199"/>
      <c r="L902" s="204"/>
      <c r="M902" s="205"/>
      <c r="N902" s="206"/>
      <c r="O902" s="206"/>
      <c r="P902" s="206"/>
      <c r="Q902" s="206"/>
      <c r="R902" s="206"/>
      <c r="S902" s="206"/>
      <c r="T902" s="207"/>
      <c r="AT902" s="208" t="s">
        <v>152</v>
      </c>
      <c r="AU902" s="208" t="s">
        <v>84</v>
      </c>
      <c r="AV902" s="12" t="s">
        <v>84</v>
      </c>
      <c r="AW902" s="12" t="s">
        <v>35</v>
      </c>
      <c r="AX902" s="12" t="s">
        <v>74</v>
      </c>
      <c r="AY902" s="208" t="s">
        <v>140</v>
      </c>
    </row>
    <row r="903" spans="2:65" s="13" customFormat="1" ht="11.25">
      <c r="B903" s="209"/>
      <c r="C903" s="210"/>
      <c r="D903" s="185" t="s">
        <v>152</v>
      </c>
      <c r="E903" s="211" t="s">
        <v>28</v>
      </c>
      <c r="F903" s="212" t="s">
        <v>171</v>
      </c>
      <c r="G903" s="210"/>
      <c r="H903" s="213">
        <v>4.5</v>
      </c>
      <c r="I903" s="214"/>
      <c r="J903" s="210"/>
      <c r="K903" s="210"/>
      <c r="L903" s="215"/>
      <c r="M903" s="216"/>
      <c r="N903" s="217"/>
      <c r="O903" s="217"/>
      <c r="P903" s="217"/>
      <c r="Q903" s="217"/>
      <c r="R903" s="217"/>
      <c r="S903" s="217"/>
      <c r="T903" s="218"/>
      <c r="AT903" s="219" t="s">
        <v>152</v>
      </c>
      <c r="AU903" s="219" t="s">
        <v>84</v>
      </c>
      <c r="AV903" s="13" t="s">
        <v>148</v>
      </c>
      <c r="AW903" s="13" t="s">
        <v>35</v>
      </c>
      <c r="AX903" s="13" t="s">
        <v>82</v>
      </c>
      <c r="AY903" s="219" t="s">
        <v>140</v>
      </c>
    </row>
    <row r="904" spans="2:65" s="1" customFormat="1" ht="16.5" customHeight="1">
      <c r="B904" s="33"/>
      <c r="C904" s="173" t="s">
        <v>1193</v>
      </c>
      <c r="D904" s="173" t="s">
        <v>143</v>
      </c>
      <c r="E904" s="174" t="s">
        <v>1194</v>
      </c>
      <c r="F904" s="175" t="s">
        <v>1195</v>
      </c>
      <c r="G904" s="176" t="s">
        <v>165</v>
      </c>
      <c r="H904" s="177">
        <v>4</v>
      </c>
      <c r="I904" s="178"/>
      <c r="J904" s="179">
        <f>ROUND(I904*H904,2)</f>
        <v>0</v>
      </c>
      <c r="K904" s="175" t="s">
        <v>147</v>
      </c>
      <c r="L904" s="37"/>
      <c r="M904" s="180" t="s">
        <v>28</v>
      </c>
      <c r="N904" s="181" t="s">
        <v>45</v>
      </c>
      <c r="O904" s="59"/>
      <c r="P904" s="182">
        <f>O904*H904</f>
        <v>0</v>
      </c>
      <c r="Q904" s="182">
        <v>2.3000000000000001E-4</v>
      </c>
      <c r="R904" s="182">
        <f>Q904*H904</f>
        <v>9.2000000000000003E-4</v>
      </c>
      <c r="S904" s="182">
        <v>0</v>
      </c>
      <c r="T904" s="183">
        <f>S904*H904</f>
        <v>0</v>
      </c>
      <c r="AR904" s="16" t="s">
        <v>281</v>
      </c>
      <c r="AT904" s="16" t="s">
        <v>143</v>
      </c>
      <c r="AU904" s="16" t="s">
        <v>84</v>
      </c>
      <c r="AY904" s="16" t="s">
        <v>140</v>
      </c>
      <c r="BE904" s="184">
        <f>IF(N904="základní",J904,0)</f>
        <v>0</v>
      </c>
      <c r="BF904" s="184">
        <f>IF(N904="snížená",J904,0)</f>
        <v>0</v>
      </c>
      <c r="BG904" s="184">
        <f>IF(N904="zákl. přenesená",J904,0)</f>
        <v>0</v>
      </c>
      <c r="BH904" s="184">
        <f>IF(N904="sníž. přenesená",J904,0)</f>
        <v>0</v>
      </c>
      <c r="BI904" s="184">
        <f>IF(N904="nulová",J904,0)</f>
        <v>0</v>
      </c>
      <c r="BJ904" s="16" t="s">
        <v>82</v>
      </c>
      <c r="BK904" s="184">
        <f>ROUND(I904*H904,2)</f>
        <v>0</v>
      </c>
      <c r="BL904" s="16" t="s">
        <v>281</v>
      </c>
      <c r="BM904" s="16" t="s">
        <v>1196</v>
      </c>
    </row>
    <row r="905" spans="2:65" s="1" customFormat="1" ht="11.25">
      <c r="B905" s="33"/>
      <c r="C905" s="34"/>
      <c r="D905" s="185" t="s">
        <v>150</v>
      </c>
      <c r="E905" s="34"/>
      <c r="F905" s="186" t="s">
        <v>1197</v>
      </c>
      <c r="G905" s="34"/>
      <c r="H905" s="34"/>
      <c r="I905" s="102"/>
      <c r="J905" s="34"/>
      <c r="K905" s="34"/>
      <c r="L905" s="37"/>
      <c r="M905" s="187"/>
      <c r="N905" s="59"/>
      <c r="O905" s="59"/>
      <c r="P905" s="59"/>
      <c r="Q905" s="59"/>
      <c r="R905" s="59"/>
      <c r="S905" s="59"/>
      <c r="T905" s="60"/>
      <c r="AT905" s="16" t="s">
        <v>150</v>
      </c>
      <c r="AU905" s="16" t="s">
        <v>84</v>
      </c>
    </row>
    <row r="906" spans="2:65" s="11" customFormat="1" ht="11.25">
      <c r="B906" s="188"/>
      <c r="C906" s="189"/>
      <c r="D906" s="185" t="s">
        <v>152</v>
      </c>
      <c r="E906" s="190" t="s">
        <v>28</v>
      </c>
      <c r="F906" s="191" t="s">
        <v>1198</v>
      </c>
      <c r="G906" s="189"/>
      <c r="H906" s="190" t="s">
        <v>28</v>
      </c>
      <c r="I906" s="192"/>
      <c r="J906" s="189"/>
      <c r="K906" s="189"/>
      <c r="L906" s="193"/>
      <c r="M906" s="194"/>
      <c r="N906" s="195"/>
      <c r="O906" s="195"/>
      <c r="P906" s="195"/>
      <c r="Q906" s="195"/>
      <c r="R906" s="195"/>
      <c r="S906" s="195"/>
      <c r="T906" s="196"/>
      <c r="AT906" s="197" t="s">
        <v>152</v>
      </c>
      <c r="AU906" s="197" t="s">
        <v>84</v>
      </c>
      <c r="AV906" s="11" t="s">
        <v>82</v>
      </c>
      <c r="AW906" s="11" t="s">
        <v>35</v>
      </c>
      <c r="AX906" s="11" t="s">
        <v>74</v>
      </c>
      <c r="AY906" s="197" t="s">
        <v>140</v>
      </c>
    </row>
    <row r="907" spans="2:65" s="11" customFormat="1" ht="11.25">
      <c r="B907" s="188"/>
      <c r="C907" s="189"/>
      <c r="D907" s="185" t="s">
        <v>152</v>
      </c>
      <c r="E907" s="190" t="s">
        <v>28</v>
      </c>
      <c r="F907" s="191" t="s">
        <v>1199</v>
      </c>
      <c r="G907" s="189"/>
      <c r="H907" s="190" t="s">
        <v>28</v>
      </c>
      <c r="I907" s="192"/>
      <c r="J907" s="189"/>
      <c r="K907" s="189"/>
      <c r="L907" s="193"/>
      <c r="M907" s="194"/>
      <c r="N907" s="195"/>
      <c r="O907" s="195"/>
      <c r="P907" s="195"/>
      <c r="Q907" s="195"/>
      <c r="R907" s="195"/>
      <c r="S907" s="195"/>
      <c r="T907" s="196"/>
      <c r="AT907" s="197" t="s">
        <v>152</v>
      </c>
      <c r="AU907" s="197" t="s">
        <v>84</v>
      </c>
      <c r="AV907" s="11" t="s">
        <v>82</v>
      </c>
      <c r="AW907" s="11" t="s">
        <v>35</v>
      </c>
      <c r="AX907" s="11" t="s">
        <v>74</v>
      </c>
      <c r="AY907" s="197" t="s">
        <v>140</v>
      </c>
    </row>
    <row r="908" spans="2:65" s="11" customFormat="1" ht="11.25">
      <c r="B908" s="188"/>
      <c r="C908" s="189"/>
      <c r="D908" s="185" t="s">
        <v>152</v>
      </c>
      <c r="E908" s="190" t="s">
        <v>28</v>
      </c>
      <c r="F908" s="191" t="s">
        <v>1200</v>
      </c>
      <c r="G908" s="189"/>
      <c r="H908" s="190" t="s">
        <v>28</v>
      </c>
      <c r="I908" s="192"/>
      <c r="J908" s="189"/>
      <c r="K908" s="189"/>
      <c r="L908" s="193"/>
      <c r="M908" s="194"/>
      <c r="N908" s="195"/>
      <c r="O908" s="195"/>
      <c r="P908" s="195"/>
      <c r="Q908" s="195"/>
      <c r="R908" s="195"/>
      <c r="S908" s="195"/>
      <c r="T908" s="196"/>
      <c r="AT908" s="197" t="s">
        <v>152</v>
      </c>
      <c r="AU908" s="197" t="s">
        <v>84</v>
      </c>
      <c r="AV908" s="11" t="s">
        <v>82</v>
      </c>
      <c r="AW908" s="11" t="s">
        <v>35</v>
      </c>
      <c r="AX908" s="11" t="s">
        <v>74</v>
      </c>
      <c r="AY908" s="197" t="s">
        <v>140</v>
      </c>
    </row>
    <row r="909" spans="2:65" s="11" customFormat="1" ht="11.25">
      <c r="B909" s="188"/>
      <c r="C909" s="189"/>
      <c r="D909" s="185" t="s">
        <v>152</v>
      </c>
      <c r="E909" s="190" t="s">
        <v>28</v>
      </c>
      <c r="F909" s="191" t="s">
        <v>1201</v>
      </c>
      <c r="G909" s="189"/>
      <c r="H909" s="190" t="s">
        <v>28</v>
      </c>
      <c r="I909" s="192"/>
      <c r="J909" s="189"/>
      <c r="K909" s="189"/>
      <c r="L909" s="193"/>
      <c r="M909" s="194"/>
      <c r="N909" s="195"/>
      <c r="O909" s="195"/>
      <c r="P909" s="195"/>
      <c r="Q909" s="195"/>
      <c r="R909" s="195"/>
      <c r="S909" s="195"/>
      <c r="T909" s="196"/>
      <c r="AT909" s="197" t="s">
        <v>152</v>
      </c>
      <c r="AU909" s="197" t="s">
        <v>84</v>
      </c>
      <c r="AV909" s="11" t="s">
        <v>82</v>
      </c>
      <c r="AW909" s="11" t="s">
        <v>35</v>
      </c>
      <c r="AX909" s="11" t="s">
        <v>74</v>
      </c>
      <c r="AY909" s="197" t="s">
        <v>140</v>
      </c>
    </row>
    <row r="910" spans="2:65" s="11" customFormat="1" ht="11.25">
      <c r="B910" s="188"/>
      <c r="C910" s="189"/>
      <c r="D910" s="185" t="s">
        <v>152</v>
      </c>
      <c r="E910" s="190" t="s">
        <v>28</v>
      </c>
      <c r="F910" s="191" t="s">
        <v>1202</v>
      </c>
      <c r="G910" s="189"/>
      <c r="H910" s="190" t="s">
        <v>28</v>
      </c>
      <c r="I910" s="192"/>
      <c r="J910" s="189"/>
      <c r="K910" s="189"/>
      <c r="L910" s="193"/>
      <c r="M910" s="194"/>
      <c r="N910" s="195"/>
      <c r="O910" s="195"/>
      <c r="P910" s="195"/>
      <c r="Q910" s="195"/>
      <c r="R910" s="195"/>
      <c r="S910" s="195"/>
      <c r="T910" s="196"/>
      <c r="AT910" s="197" t="s">
        <v>152</v>
      </c>
      <c r="AU910" s="197" t="s">
        <v>84</v>
      </c>
      <c r="AV910" s="11" t="s">
        <v>82</v>
      </c>
      <c r="AW910" s="11" t="s">
        <v>35</v>
      </c>
      <c r="AX910" s="11" t="s">
        <v>74</v>
      </c>
      <c r="AY910" s="197" t="s">
        <v>140</v>
      </c>
    </row>
    <row r="911" spans="2:65" s="12" customFormat="1" ht="11.25">
      <c r="B911" s="198"/>
      <c r="C911" s="199"/>
      <c r="D911" s="185" t="s">
        <v>152</v>
      </c>
      <c r="E911" s="200" t="s">
        <v>28</v>
      </c>
      <c r="F911" s="201" t="s">
        <v>1203</v>
      </c>
      <c r="G911" s="199"/>
      <c r="H911" s="202">
        <v>4</v>
      </c>
      <c r="I911" s="203"/>
      <c r="J911" s="199"/>
      <c r="K911" s="199"/>
      <c r="L911" s="204"/>
      <c r="M911" s="205"/>
      <c r="N911" s="206"/>
      <c r="O911" s="206"/>
      <c r="P911" s="206"/>
      <c r="Q911" s="206"/>
      <c r="R911" s="206"/>
      <c r="S911" s="206"/>
      <c r="T911" s="207"/>
      <c r="AT911" s="208" t="s">
        <v>152</v>
      </c>
      <c r="AU911" s="208" t="s">
        <v>84</v>
      </c>
      <c r="AV911" s="12" t="s">
        <v>84</v>
      </c>
      <c r="AW911" s="12" t="s">
        <v>35</v>
      </c>
      <c r="AX911" s="12" t="s">
        <v>82</v>
      </c>
      <c r="AY911" s="208" t="s">
        <v>140</v>
      </c>
    </row>
    <row r="912" spans="2:65" s="1" customFormat="1" ht="16.5" customHeight="1">
      <c r="B912" s="33"/>
      <c r="C912" s="173" t="s">
        <v>1204</v>
      </c>
      <c r="D912" s="173" t="s">
        <v>143</v>
      </c>
      <c r="E912" s="174" t="s">
        <v>1205</v>
      </c>
      <c r="F912" s="175" t="s">
        <v>1206</v>
      </c>
      <c r="G912" s="176" t="s">
        <v>165</v>
      </c>
      <c r="H912" s="177">
        <v>123</v>
      </c>
      <c r="I912" s="178"/>
      <c r="J912" s="179">
        <f>ROUND(I912*H912,2)</f>
        <v>0</v>
      </c>
      <c r="K912" s="175" t="s">
        <v>28</v>
      </c>
      <c r="L912" s="37"/>
      <c r="M912" s="180" t="s">
        <v>28</v>
      </c>
      <c r="N912" s="181" t="s">
        <v>45</v>
      </c>
      <c r="O912" s="59"/>
      <c r="P912" s="182">
        <f>O912*H912</f>
        <v>0</v>
      </c>
      <c r="Q912" s="182">
        <v>0</v>
      </c>
      <c r="R912" s="182">
        <f>Q912*H912</f>
        <v>0</v>
      </c>
      <c r="S912" s="182">
        <v>0</v>
      </c>
      <c r="T912" s="183">
        <f>S912*H912</f>
        <v>0</v>
      </c>
      <c r="AR912" s="16" t="s">
        <v>281</v>
      </c>
      <c r="AT912" s="16" t="s">
        <v>143</v>
      </c>
      <c r="AU912" s="16" t="s">
        <v>84</v>
      </c>
      <c r="AY912" s="16" t="s">
        <v>140</v>
      </c>
      <c r="BE912" s="184">
        <f>IF(N912="základní",J912,0)</f>
        <v>0</v>
      </c>
      <c r="BF912" s="184">
        <f>IF(N912="snížená",J912,0)</f>
        <v>0</v>
      </c>
      <c r="BG912" s="184">
        <f>IF(N912="zákl. přenesená",J912,0)</f>
        <v>0</v>
      </c>
      <c r="BH912" s="184">
        <f>IF(N912="sníž. přenesená",J912,0)</f>
        <v>0</v>
      </c>
      <c r="BI912" s="184">
        <f>IF(N912="nulová",J912,0)</f>
        <v>0</v>
      </c>
      <c r="BJ912" s="16" t="s">
        <v>82</v>
      </c>
      <c r="BK912" s="184">
        <f>ROUND(I912*H912,2)</f>
        <v>0</v>
      </c>
      <c r="BL912" s="16" t="s">
        <v>281</v>
      </c>
      <c r="BM912" s="16" t="s">
        <v>1207</v>
      </c>
    </row>
    <row r="913" spans="2:65" s="1" customFormat="1" ht="11.25">
      <c r="B913" s="33"/>
      <c r="C913" s="34"/>
      <c r="D913" s="185" t="s">
        <v>150</v>
      </c>
      <c r="E913" s="34"/>
      <c r="F913" s="186" t="s">
        <v>1206</v>
      </c>
      <c r="G913" s="34"/>
      <c r="H913" s="34"/>
      <c r="I913" s="102"/>
      <c r="J913" s="34"/>
      <c r="K913" s="34"/>
      <c r="L913" s="37"/>
      <c r="M913" s="187"/>
      <c r="N913" s="59"/>
      <c r="O913" s="59"/>
      <c r="P913" s="59"/>
      <c r="Q913" s="59"/>
      <c r="R913" s="59"/>
      <c r="S913" s="59"/>
      <c r="T913" s="60"/>
      <c r="AT913" s="16" t="s">
        <v>150</v>
      </c>
      <c r="AU913" s="16" t="s">
        <v>84</v>
      </c>
    </row>
    <row r="914" spans="2:65" s="11" customFormat="1" ht="11.25">
      <c r="B914" s="188"/>
      <c r="C914" s="189"/>
      <c r="D914" s="185" t="s">
        <v>152</v>
      </c>
      <c r="E914" s="190" t="s">
        <v>28</v>
      </c>
      <c r="F914" s="191" t="s">
        <v>1208</v>
      </c>
      <c r="G914" s="189"/>
      <c r="H914" s="190" t="s">
        <v>28</v>
      </c>
      <c r="I914" s="192"/>
      <c r="J914" s="189"/>
      <c r="K914" s="189"/>
      <c r="L914" s="193"/>
      <c r="M914" s="194"/>
      <c r="N914" s="195"/>
      <c r="O914" s="195"/>
      <c r="P914" s="195"/>
      <c r="Q914" s="195"/>
      <c r="R914" s="195"/>
      <c r="S914" s="195"/>
      <c r="T914" s="196"/>
      <c r="AT914" s="197" t="s">
        <v>152</v>
      </c>
      <c r="AU914" s="197" t="s">
        <v>84</v>
      </c>
      <c r="AV914" s="11" t="s">
        <v>82</v>
      </c>
      <c r="AW914" s="11" t="s">
        <v>35</v>
      </c>
      <c r="AX914" s="11" t="s">
        <v>74</v>
      </c>
      <c r="AY914" s="197" t="s">
        <v>140</v>
      </c>
    </row>
    <row r="915" spans="2:65" s="12" customFormat="1" ht="11.25">
      <c r="B915" s="198"/>
      <c r="C915" s="199"/>
      <c r="D915" s="185" t="s">
        <v>152</v>
      </c>
      <c r="E915" s="200" t="s">
        <v>28</v>
      </c>
      <c r="F915" s="201" t="s">
        <v>1209</v>
      </c>
      <c r="G915" s="199"/>
      <c r="H915" s="202">
        <v>61.2</v>
      </c>
      <c r="I915" s="203"/>
      <c r="J915" s="199"/>
      <c r="K915" s="199"/>
      <c r="L915" s="204"/>
      <c r="M915" s="205"/>
      <c r="N915" s="206"/>
      <c r="O915" s="206"/>
      <c r="P915" s="206"/>
      <c r="Q915" s="206"/>
      <c r="R915" s="206"/>
      <c r="S915" s="206"/>
      <c r="T915" s="207"/>
      <c r="AT915" s="208" t="s">
        <v>152</v>
      </c>
      <c r="AU915" s="208" t="s">
        <v>84</v>
      </c>
      <c r="AV915" s="12" t="s">
        <v>84</v>
      </c>
      <c r="AW915" s="12" t="s">
        <v>35</v>
      </c>
      <c r="AX915" s="12" t="s">
        <v>74</v>
      </c>
      <c r="AY915" s="208" t="s">
        <v>140</v>
      </c>
    </row>
    <row r="916" spans="2:65" s="12" customFormat="1" ht="11.25">
      <c r="B916" s="198"/>
      <c r="C916" s="199"/>
      <c r="D916" s="185" t="s">
        <v>152</v>
      </c>
      <c r="E916" s="200" t="s">
        <v>28</v>
      </c>
      <c r="F916" s="201" t="s">
        <v>1210</v>
      </c>
      <c r="G916" s="199"/>
      <c r="H916" s="202">
        <v>-9.6479999999999997</v>
      </c>
      <c r="I916" s="203"/>
      <c r="J916" s="199"/>
      <c r="K916" s="199"/>
      <c r="L916" s="204"/>
      <c r="M916" s="205"/>
      <c r="N916" s="206"/>
      <c r="O916" s="206"/>
      <c r="P916" s="206"/>
      <c r="Q916" s="206"/>
      <c r="R916" s="206"/>
      <c r="S916" s="206"/>
      <c r="T916" s="207"/>
      <c r="AT916" s="208" t="s">
        <v>152</v>
      </c>
      <c r="AU916" s="208" t="s">
        <v>84</v>
      </c>
      <c r="AV916" s="12" t="s">
        <v>84</v>
      </c>
      <c r="AW916" s="12" t="s">
        <v>35</v>
      </c>
      <c r="AX916" s="12" t="s">
        <v>74</v>
      </c>
      <c r="AY916" s="208" t="s">
        <v>140</v>
      </c>
    </row>
    <row r="917" spans="2:65" s="11" customFormat="1" ht="11.25">
      <c r="B917" s="188"/>
      <c r="C917" s="189"/>
      <c r="D917" s="185" t="s">
        <v>152</v>
      </c>
      <c r="E917" s="190" t="s">
        <v>28</v>
      </c>
      <c r="F917" s="191" t="s">
        <v>1211</v>
      </c>
      <c r="G917" s="189"/>
      <c r="H917" s="190" t="s">
        <v>28</v>
      </c>
      <c r="I917" s="192"/>
      <c r="J917" s="189"/>
      <c r="K917" s="189"/>
      <c r="L917" s="193"/>
      <c r="M917" s="194"/>
      <c r="N917" s="195"/>
      <c r="O917" s="195"/>
      <c r="P917" s="195"/>
      <c r="Q917" s="195"/>
      <c r="R917" s="195"/>
      <c r="S917" s="195"/>
      <c r="T917" s="196"/>
      <c r="AT917" s="197" t="s">
        <v>152</v>
      </c>
      <c r="AU917" s="197" t="s">
        <v>84</v>
      </c>
      <c r="AV917" s="11" t="s">
        <v>82</v>
      </c>
      <c r="AW917" s="11" t="s">
        <v>35</v>
      </c>
      <c r="AX917" s="11" t="s">
        <v>74</v>
      </c>
      <c r="AY917" s="197" t="s">
        <v>140</v>
      </c>
    </row>
    <row r="918" spans="2:65" s="12" customFormat="1" ht="11.25">
      <c r="B918" s="198"/>
      <c r="C918" s="199"/>
      <c r="D918" s="185" t="s">
        <v>152</v>
      </c>
      <c r="E918" s="200" t="s">
        <v>28</v>
      </c>
      <c r="F918" s="201" t="s">
        <v>481</v>
      </c>
      <c r="G918" s="199"/>
      <c r="H918" s="202">
        <v>70.92</v>
      </c>
      <c r="I918" s="203"/>
      <c r="J918" s="199"/>
      <c r="K918" s="199"/>
      <c r="L918" s="204"/>
      <c r="M918" s="205"/>
      <c r="N918" s="206"/>
      <c r="O918" s="206"/>
      <c r="P918" s="206"/>
      <c r="Q918" s="206"/>
      <c r="R918" s="206"/>
      <c r="S918" s="206"/>
      <c r="T918" s="207"/>
      <c r="AT918" s="208" t="s">
        <v>152</v>
      </c>
      <c r="AU918" s="208" t="s">
        <v>84</v>
      </c>
      <c r="AV918" s="12" t="s">
        <v>84</v>
      </c>
      <c r="AW918" s="12" t="s">
        <v>35</v>
      </c>
      <c r="AX918" s="12" t="s">
        <v>74</v>
      </c>
      <c r="AY918" s="208" t="s">
        <v>140</v>
      </c>
    </row>
    <row r="919" spans="2:65" s="12" customFormat="1" ht="11.25">
      <c r="B919" s="198"/>
      <c r="C919" s="199"/>
      <c r="D919" s="185" t="s">
        <v>152</v>
      </c>
      <c r="E919" s="200" t="s">
        <v>28</v>
      </c>
      <c r="F919" s="201" t="s">
        <v>1212</v>
      </c>
      <c r="G919" s="199"/>
      <c r="H919" s="202">
        <v>-8.64</v>
      </c>
      <c r="I919" s="203"/>
      <c r="J919" s="199"/>
      <c r="K919" s="199"/>
      <c r="L919" s="204"/>
      <c r="M919" s="205"/>
      <c r="N919" s="206"/>
      <c r="O919" s="206"/>
      <c r="P919" s="206"/>
      <c r="Q919" s="206"/>
      <c r="R919" s="206"/>
      <c r="S919" s="206"/>
      <c r="T919" s="207"/>
      <c r="AT919" s="208" t="s">
        <v>152</v>
      </c>
      <c r="AU919" s="208" t="s">
        <v>84</v>
      </c>
      <c r="AV919" s="12" t="s">
        <v>84</v>
      </c>
      <c r="AW919" s="12" t="s">
        <v>35</v>
      </c>
      <c r="AX919" s="12" t="s">
        <v>74</v>
      </c>
      <c r="AY919" s="208" t="s">
        <v>140</v>
      </c>
    </row>
    <row r="920" spans="2:65" s="11" customFormat="1" ht="11.25">
      <c r="B920" s="188"/>
      <c r="C920" s="189"/>
      <c r="D920" s="185" t="s">
        <v>152</v>
      </c>
      <c r="E920" s="190" t="s">
        <v>28</v>
      </c>
      <c r="F920" s="191" t="s">
        <v>1213</v>
      </c>
      <c r="G920" s="189"/>
      <c r="H920" s="190" t="s">
        <v>28</v>
      </c>
      <c r="I920" s="192"/>
      <c r="J920" s="189"/>
      <c r="K920" s="189"/>
      <c r="L920" s="193"/>
      <c r="M920" s="194"/>
      <c r="N920" s="195"/>
      <c r="O920" s="195"/>
      <c r="P920" s="195"/>
      <c r="Q920" s="195"/>
      <c r="R920" s="195"/>
      <c r="S920" s="195"/>
      <c r="T920" s="196"/>
      <c r="AT920" s="197" t="s">
        <v>152</v>
      </c>
      <c r="AU920" s="197" t="s">
        <v>84</v>
      </c>
      <c r="AV920" s="11" t="s">
        <v>82</v>
      </c>
      <c r="AW920" s="11" t="s">
        <v>35</v>
      </c>
      <c r="AX920" s="11" t="s">
        <v>74</v>
      </c>
      <c r="AY920" s="197" t="s">
        <v>140</v>
      </c>
    </row>
    <row r="921" spans="2:65" s="12" customFormat="1" ht="11.25">
      <c r="B921" s="198"/>
      <c r="C921" s="199"/>
      <c r="D921" s="185" t="s">
        <v>152</v>
      </c>
      <c r="E921" s="200" t="s">
        <v>28</v>
      </c>
      <c r="F921" s="201" t="s">
        <v>1214</v>
      </c>
      <c r="G921" s="199"/>
      <c r="H921" s="202">
        <v>5</v>
      </c>
      <c r="I921" s="203"/>
      <c r="J921" s="199"/>
      <c r="K921" s="199"/>
      <c r="L921" s="204"/>
      <c r="M921" s="205"/>
      <c r="N921" s="206"/>
      <c r="O921" s="206"/>
      <c r="P921" s="206"/>
      <c r="Q921" s="206"/>
      <c r="R921" s="206"/>
      <c r="S921" s="206"/>
      <c r="T921" s="207"/>
      <c r="AT921" s="208" t="s">
        <v>152</v>
      </c>
      <c r="AU921" s="208" t="s">
        <v>84</v>
      </c>
      <c r="AV921" s="12" t="s">
        <v>84</v>
      </c>
      <c r="AW921" s="12" t="s">
        <v>35</v>
      </c>
      <c r="AX921" s="12" t="s">
        <v>74</v>
      </c>
      <c r="AY921" s="208" t="s">
        <v>140</v>
      </c>
    </row>
    <row r="922" spans="2:65" s="12" customFormat="1" ht="11.25">
      <c r="B922" s="198"/>
      <c r="C922" s="199"/>
      <c r="D922" s="185" t="s">
        <v>152</v>
      </c>
      <c r="E922" s="200" t="s">
        <v>28</v>
      </c>
      <c r="F922" s="201" t="s">
        <v>1215</v>
      </c>
      <c r="G922" s="199"/>
      <c r="H922" s="202">
        <v>4.1680000000000001</v>
      </c>
      <c r="I922" s="203"/>
      <c r="J922" s="199"/>
      <c r="K922" s="199"/>
      <c r="L922" s="204"/>
      <c r="M922" s="205"/>
      <c r="N922" s="206"/>
      <c r="O922" s="206"/>
      <c r="P922" s="206"/>
      <c r="Q922" s="206"/>
      <c r="R922" s="206"/>
      <c r="S922" s="206"/>
      <c r="T922" s="207"/>
      <c r="AT922" s="208" t="s">
        <v>152</v>
      </c>
      <c r="AU922" s="208" t="s">
        <v>84</v>
      </c>
      <c r="AV922" s="12" t="s">
        <v>84</v>
      </c>
      <c r="AW922" s="12" t="s">
        <v>35</v>
      </c>
      <c r="AX922" s="12" t="s">
        <v>74</v>
      </c>
      <c r="AY922" s="208" t="s">
        <v>140</v>
      </c>
    </row>
    <row r="923" spans="2:65" s="13" customFormat="1" ht="11.25">
      <c r="B923" s="209"/>
      <c r="C923" s="210"/>
      <c r="D923" s="185" t="s">
        <v>152</v>
      </c>
      <c r="E923" s="211" t="s">
        <v>28</v>
      </c>
      <c r="F923" s="212" t="s">
        <v>171</v>
      </c>
      <c r="G923" s="210"/>
      <c r="H923" s="213">
        <v>123.00000000000001</v>
      </c>
      <c r="I923" s="214"/>
      <c r="J923" s="210"/>
      <c r="K923" s="210"/>
      <c r="L923" s="215"/>
      <c r="M923" s="216"/>
      <c r="N923" s="217"/>
      <c r="O923" s="217"/>
      <c r="P923" s="217"/>
      <c r="Q923" s="217"/>
      <c r="R923" s="217"/>
      <c r="S923" s="217"/>
      <c r="T923" s="218"/>
      <c r="AT923" s="219" t="s">
        <v>152</v>
      </c>
      <c r="AU923" s="219" t="s">
        <v>84</v>
      </c>
      <c r="AV923" s="13" t="s">
        <v>148</v>
      </c>
      <c r="AW923" s="13" t="s">
        <v>35</v>
      </c>
      <c r="AX923" s="13" t="s">
        <v>82</v>
      </c>
      <c r="AY923" s="219" t="s">
        <v>140</v>
      </c>
    </row>
    <row r="924" spans="2:65" s="10" customFormat="1" ht="22.9" customHeight="1">
      <c r="B924" s="157"/>
      <c r="C924" s="158"/>
      <c r="D924" s="159" t="s">
        <v>73</v>
      </c>
      <c r="E924" s="171" t="s">
        <v>1216</v>
      </c>
      <c r="F924" s="171" t="s">
        <v>1217</v>
      </c>
      <c r="G924" s="158"/>
      <c r="H924" s="158"/>
      <c r="I924" s="161"/>
      <c r="J924" s="172">
        <f>BK924</f>
        <v>0</v>
      </c>
      <c r="K924" s="158"/>
      <c r="L924" s="163"/>
      <c r="M924" s="164"/>
      <c r="N924" s="165"/>
      <c r="O924" s="165"/>
      <c r="P924" s="166">
        <f>SUM(P925:P942)</f>
        <v>0</v>
      </c>
      <c r="Q924" s="165"/>
      <c r="R924" s="166">
        <f>SUM(R925:R942)</f>
        <v>0.16965</v>
      </c>
      <c r="S924" s="165"/>
      <c r="T924" s="167">
        <f>SUM(T925:T942)</f>
        <v>0</v>
      </c>
      <c r="AR924" s="168" t="s">
        <v>84</v>
      </c>
      <c r="AT924" s="169" t="s">
        <v>73</v>
      </c>
      <c r="AU924" s="169" t="s">
        <v>82</v>
      </c>
      <c r="AY924" s="168" t="s">
        <v>140</v>
      </c>
      <c r="BK924" s="170">
        <f>SUM(BK925:BK942)</f>
        <v>0</v>
      </c>
    </row>
    <row r="925" spans="2:65" s="1" customFormat="1" ht="16.5" customHeight="1">
      <c r="B925" s="33"/>
      <c r="C925" s="173" t="s">
        <v>1218</v>
      </c>
      <c r="D925" s="173" t="s">
        <v>143</v>
      </c>
      <c r="E925" s="174" t="s">
        <v>1219</v>
      </c>
      <c r="F925" s="175" t="s">
        <v>1220</v>
      </c>
      <c r="G925" s="176" t="s">
        <v>165</v>
      </c>
      <c r="H925" s="177">
        <v>585</v>
      </c>
      <c r="I925" s="178"/>
      <c r="J925" s="179">
        <f>ROUND(I925*H925,2)</f>
        <v>0</v>
      </c>
      <c r="K925" s="175" t="s">
        <v>147</v>
      </c>
      <c r="L925" s="37"/>
      <c r="M925" s="180" t="s">
        <v>28</v>
      </c>
      <c r="N925" s="181" t="s">
        <v>45</v>
      </c>
      <c r="O925" s="59"/>
      <c r="P925" s="182">
        <f>O925*H925</f>
        <v>0</v>
      </c>
      <c r="Q925" s="182">
        <v>2.9E-4</v>
      </c>
      <c r="R925" s="182">
        <f>Q925*H925</f>
        <v>0.16965</v>
      </c>
      <c r="S925" s="182">
        <v>0</v>
      </c>
      <c r="T925" s="183">
        <f>S925*H925</f>
        <v>0</v>
      </c>
      <c r="AR925" s="16" t="s">
        <v>281</v>
      </c>
      <c r="AT925" s="16" t="s">
        <v>143</v>
      </c>
      <c r="AU925" s="16" t="s">
        <v>84</v>
      </c>
      <c r="AY925" s="16" t="s">
        <v>140</v>
      </c>
      <c r="BE925" s="184">
        <f>IF(N925="základní",J925,0)</f>
        <v>0</v>
      </c>
      <c r="BF925" s="184">
        <f>IF(N925="snížená",J925,0)</f>
        <v>0</v>
      </c>
      <c r="BG925" s="184">
        <f>IF(N925="zákl. přenesená",J925,0)</f>
        <v>0</v>
      </c>
      <c r="BH925" s="184">
        <f>IF(N925="sníž. přenesená",J925,0)</f>
        <v>0</v>
      </c>
      <c r="BI925" s="184">
        <f>IF(N925="nulová",J925,0)</f>
        <v>0</v>
      </c>
      <c r="BJ925" s="16" t="s">
        <v>82</v>
      </c>
      <c r="BK925" s="184">
        <f>ROUND(I925*H925,2)</f>
        <v>0</v>
      </c>
      <c r="BL925" s="16" t="s">
        <v>281</v>
      </c>
      <c r="BM925" s="16" t="s">
        <v>1221</v>
      </c>
    </row>
    <row r="926" spans="2:65" s="1" customFormat="1" ht="19.5">
      <c r="B926" s="33"/>
      <c r="C926" s="34"/>
      <c r="D926" s="185" t="s">
        <v>150</v>
      </c>
      <c r="E926" s="34"/>
      <c r="F926" s="186" t="s">
        <v>1222</v>
      </c>
      <c r="G926" s="34"/>
      <c r="H926" s="34"/>
      <c r="I926" s="102"/>
      <c r="J926" s="34"/>
      <c r="K926" s="34"/>
      <c r="L926" s="37"/>
      <c r="M926" s="187"/>
      <c r="N926" s="59"/>
      <c r="O926" s="59"/>
      <c r="P926" s="59"/>
      <c r="Q926" s="59"/>
      <c r="R926" s="59"/>
      <c r="S926" s="59"/>
      <c r="T926" s="60"/>
      <c r="AT926" s="16" t="s">
        <v>150</v>
      </c>
      <c r="AU926" s="16" t="s">
        <v>84</v>
      </c>
    </row>
    <row r="927" spans="2:65" s="11" customFormat="1" ht="11.25">
      <c r="B927" s="188"/>
      <c r="C927" s="189"/>
      <c r="D927" s="185" t="s">
        <v>152</v>
      </c>
      <c r="E927" s="190" t="s">
        <v>28</v>
      </c>
      <c r="F927" s="191" t="s">
        <v>380</v>
      </c>
      <c r="G927" s="189"/>
      <c r="H927" s="190" t="s">
        <v>28</v>
      </c>
      <c r="I927" s="192"/>
      <c r="J927" s="189"/>
      <c r="K927" s="189"/>
      <c r="L927" s="193"/>
      <c r="M927" s="194"/>
      <c r="N927" s="195"/>
      <c r="O927" s="195"/>
      <c r="P927" s="195"/>
      <c r="Q927" s="195"/>
      <c r="R927" s="195"/>
      <c r="S927" s="195"/>
      <c r="T927" s="196"/>
      <c r="AT927" s="197" t="s">
        <v>152</v>
      </c>
      <c r="AU927" s="197" t="s">
        <v>84</v>
      </c>
      <c r="AV927" s="11" t="s">
        <v>82</v>
      </c>
      <c r="AW927" s="11" t="s">
        <v>35</v>
      </c>
      <c r="AX927" s="11" t="s">
        <v>74</v>
      </c>
      <c r="AY927" s="197" t="s">
        <v>140</v>
      </c>
    </row>
    <row r="928" spans="2:65" s="11" customFormat="1" ht="11.25">
      <c r="B928" s="188"/>
      <c r="C928" s="189"/>
      <c r="D928" s="185" t="s">
        <v>152</v>
      </c>
      <c r="E928" s="190" t="s">
        <v>28</v>
      </c>
      <c r="F928" s="191" t="s">
        <v>492</v>
      </c>
      <c r="G928" s="189"/>
      <c r="H928" s="190" t="s">
        <v>28</v>
      </c>
      <c r="I928" s="192"/>
      <c r="J928" s="189"/>
      <c r="K928" s="189"/>
      <c r="L928" s="193"/>
      <c r="M928" s="194"/>
      <c r="N928" s="195"/>
      <c r="O928" s="195"/>
      <c r="P928" s="195"/>
      <c r="Q928" s="195"/>
      <c r="R928" s="195"/>
      <c r="S928" s="195"/>
      <c r="T928" s="196"/>
      <c r="AT928" s="197" t="s">
        <v>152</v>
      </c>
      <c r="AU928" s="197" t="s">
        <v>84</v>
      </c>
      <c r="AV928" s="11" t="s">
        <v>82</v>
      </c>
      <c r="AW928" s="11" t="s">
        <v>35</v>
      </c>
      <c r="AX928" s="11" t="s">
        <v>74</v>
      </c>
      <c r="AY928" s="197" t="s">
        <v>140</v>
      </c>
    </row>
    <row r="929" spans="2:65" s="12" customFormat="1" ht="11.25">
      <c r="B929" s="198"/>
      <c r="C929" s="199"/>
      <c r="D929" s="185" t="s">
        <v>152</v>
      </c>
      <c r="E929" s="200" t="s">
        <v>28</v>
      </c>
      <c r="F929" s="201" t="s">
        <v>493</v>
      </c>
      <c r="G929" s="199"/>
      <c r="H929" s="202">
        <v>185.3</v>
      </c>
      <c r="I929" s="203"/>
      <c r="J929" s="199"/>
      <c r="K929" s="199"/>
      <c r="L929" s="204"/>
      <c r="M929" s="205"/>
      <c r="N929" s="206"/>
      <c r="O929" s="206"/>
      <c r="P929" s="206"/>
      <c r="Q929" s="206"/>
      <c r="R929" s="206"/>
      <c r="S929" s="206"/>
      <c r="T929" s="207"/>
      <c r="AT929" s="208" t="s">
        <v>152</v>
      </c>
      <c r="AU929" s="208" t="s">
        <v>84</v>
      </c>
      <c r="AV929" s="12" t="s">
        <v>84</v>
      </c>
      <c r="AW929" s="12" t="s">
        <v>35</v>
      </c>
      <c r="AX929" s="12" t="s">
        <v>74</v>
      </c>
      <c r="AY929" s="208" t="s">
        <v>140</v>
      </c>
    </row>
    <row r="930" spans="2:65" s="11" customFormat="1" ht="11.25">
      <c r="B930" s="188"/>
      <c r="C930" s="189"/>
      <c r="D930" s="185" t="s">
        <v>152</v>
      </c>
      <c r="E930" s="190" t="s">
        <v>28</v>
      </c>
      <c r="F930" s="191" t="s">
        <v>218</v>
      </c>
      <c r="G930" s="189"/>
      <c r="H930" s="190" t="s">
        <v>28</v>
      </c>
      <c r="I930" s="192"/>
      <c r="J930" s="189"/>
      <c r="K930" s="189"/>
      <c r="L930" s="193"/>
      <c r="M930" s="194"/>
      <c r="N930" s="195"/>
      <c r="O930" s="195"/>
      <c r="P930" s="195"/>
      <c r="Q930" s="195"/>
      <c r="R930" s="195"/>
      <c r="S930" s="195"/>
      <c r="T930" s="196"/>
      <c r="AT930" s="197" t="s">
        <v>152</v>
      </c>
      <c r="AU930" s="197" t="s">
        <v>84</v>
      </c>
      <c r="AV930" s="11" t="s">
        <v>82</v>
      </c>
      <c r="AW930" s="11" t="s">
        <v>35</v>
      </c>
      <c r="AX930" s="11" t="s">
        <v>74</v>
      </c>
      <c r="AY930" s="197" t="s">
        <v>140</v>
      </c>
    </row>
    <row r="931" spans="2:65" s="11" customFormat="1" ht="11.25">
      <c r="B931" s="188"/>
      <c r="C931" s="189"/>
      <c r="D931" s="185" t="s">
        <v>152</v>
      </c>
      <c r="E931" s="190" t="s">
        <v>28</v>
      </c>
      <c r="F931" s="191" t="s">
        <v>219</v>
      </c>
      <c r="G931" s="189"/>
      <c r="H931" s="190" t="s">
        <v>28</v>
      </c>
      <c r="I931" s="192"/>
      <c r="J931" s="189"/>
      <c r="K931" s="189"/>
      <c r="L931" s="193"/>
      <c r="M931" s="194"/>
      <c r="N931" s="195"/>
      <c r="O931" s="195"/>
      <c r="P931" s="195"/>
      <c r="Q931" s="195"/>
      <c r="R931" s="195"/>
      <c r="S931" s="195"/>
      <c r="T931" s="196"/>
      <c r="AT931" s="197" t="s">
        <v>152</v>
      </c>
      <c r="AU931" s="197" t="s">
        <v>84</v>
      </c>
      <c r="AV931" s="11" t="s">
        <v>82</v>
      </c>
      <c r="AW931" s="11" t="s">
        <v>35</v>
      </c>
      <c r="AX931" s="11" t="s">
        <v>74</v>
      </c>
      <c r="AY931" s="197" t="s">
        <v>140</v>
      </c>
    </row>
    <row r="932" spans="2:65" s="12" customFormat="1" ht="11.25">
      <c r="B932" s="198"/>
      <c r="C932" s="199"/>
      <c r="D932" s="185" t="s">
        <v>152</v>
      </c>
      <c r="E932" s="200" t="s">
        <v>28</v>
      </c>
      <c r="F932" s="201" t="s">
        <v>1223</v>
      </c>
      <c r="G932" s="199"/>
      <c r="H932" s="202">
        <v>90.62</v>
      </c>
      <c r="I932" s="203"/>
      <c r="J932" s="199"/>
      <c r="K932" s="199"/>
      <c r="L932" s="204"/>
      <c r="M932" s="205"/>
      <c r="N932" s="206"/>
      <c r="O932" s="206"/>
      <c r="P932" s="206"/>
      <c r="Q932" s="206"/>
      <c r="R932" s="206"/>
      <c r="S932" s="206"/>
      <c r="T932" s="207"/>
      <c r="AT932" s="208" t="s">
        <v>152</v>
      </c>
      <c r="AU932" s="208" t="s">
        <v>84</v>
      </c>
      <c r="AV932" s="12" t="s">
        <v>84</v>
      </c>
      <c r="AW932" s="12" t="s">
        <v>35</v>
      </c>
      <c r="AX932" s="12" t="s">
        <v>74</v>
      </c>
      <c r="AY932" s="208" t="s">
        <v>140</v>
      </c>
    </row>
    <row r="933" spans="2:65" s="12" customFormat="1" ht="11.25">
      <c r="B933" s="198"/>
      <c r="C933" s="199"/>
      <c r="D933" s="185" t="s">
        <v>152</v>
      </c>
      <c r="E933" s="200" t="s">
        <v>28</v>
      </c>
      <c r="F933" s="201" t="s">
        <v>1224</v>
      </c>
      <c r="G933" s="199"/>
      <c r="H933" s="202">
        <v>78.2</v>
      </c>
      <c r="I933" s="203"/>
      <c r="J933" s="199"/>
      <c r="K933" s="199"/>
      <c r="L933" s="204"/>
      <c r="M933" s="205"/>
      <c r="N933" s="206"/>
      <c r="O933" s="206"/>
      <c r="P933" s="206"/>
      <c r="Q933" s="206"/>
      <c r="R933" s="206"/>
      <c r="S933" s="206"/>
      <c r="T933" s="207"/>
      <c r="AT933" s="208" t="s">
        <v>152</v>
      </c>
      <c r="AU933" s="208" t="s">
        <v>84</v>
      </c>
      <c r="AV933" s="12" t="s">
        <v>84</v>
      </c>
      <c r="AW933" s="12" t="s">
        <v>35</v>
      </c>
      <c r="AX933" s="12" t="s">
        <v>74</v>
      </c>
      <c r="AY933" s="208" t="s">
        <v>140</v>
      </c>
    </row>
    <row r="934" spans="2:65" s="11" customFormat="1" ht="11.25">
      <c r="B934" s="188"/>
      <c r="C934" s="189"/>
      <c r="D934" s="185" t="s">
        <v>152</v>
      </c>
      <c r="E934" s="190" t="s">
        <v>28</v>
      </c>
      <c r="F934" s="191" t="s">
        <v>223</v>
      </c>
      <c r="G934" s="189"/>
      <c r="H934" s="190" t="s">
        <v>28</v>
      </c>
      <c r="I934" s="192"/>
      <c r="J934" s="189"/>
      <c r="K934" s="189"/>
      <c r="L934" s="193"/>
      <c r="M934" s="194"/>
      <c r="N934" s="195"/>
      <c r="O934" s="195"/>
      <c r="P934" s="195"/>
      <c r="Q934" s="195"/>
      <c r="R934" s="195"/>
      <c r="S934" s="195"/>
      <c r="T934" s="196"/>
      <c r="AT934" s="197" t="s">
        <v>152</v>
      </c>
      <c r="AU934" s="197" t="s">
        <v>84</v>
      </c>
      <c r="AV934" s="11" t="s">
        <v>82</v>
      </c>
      <c r="AW934" s="11" t="s">
        <v>35</v>
      </c>
      <c r="AX934" s="11" t="s">
        <v>74</v>
      </c>
      <c r="AY934" s="197" t="s">
        <v>140</v>
      </c>
    </row>
    <row r="935" spans="2:65" s="12" customFormat="1" ht="11.25">
      <c r="B935" s="198"/>
      <c r="C935" s="199"/>
      <c r="D935" s="185" t="s">
        <v>152</v>
      </c>
      <c r="E935" s="200" t="s">
        <v>28</v>
      </c>
      <c r="F935" s="201" t="s">
        <v>1225</v>
      </c>
      <c r="G935" s="199"/>
      <c r="H935" s="202">
        <v>82</v>
      </c>
      <c r="I935" s="203"/>
      <c r="J935" s="199"/>
      <c r="K935" s="199"/>
      <c r="L935" s="204"/>
      <c r="M935" s="205"/>
      <c r="N935" s="206"/>
      <c r="O935" s="206"/>
      <c r="P935" s="206"/>
      <c r="Q935" s="206"/>
      <c r="R935" s="206"/>
      <c r="S935" s="206"/>
      <c r="T935" s="207"/>
      <c r="AT935" s="208" t="s">
        <v>152</v>
      </c>
      <c r="AU935" s="208" t="s">
        <v>84</v>
      </c>
      <c r="AV935" s="12" t="s">
        <v>84</v>
      </c>
      <c r="AW935" s="12" t="s">
        <v>35</v>
      </c>
      <c r="AX935" s="12" t="s">
        <v>74</v>
      </c>
      <c r="AY935" s="208" t="s">
        <v>140</v>
      </c>
    </row>
    <row r="936" spans="2:65" s="12" customFormat="1" ht="11.25">
      <c r="B936" s="198"/>
      <c r="C936" s="199"/>
      <c r="D936" s="185" t="s">
        <v>152</v>
      </c>
      <c r="E936" s="200" t="s">
        <v>28</v>
      </c>
      <c r="F936" s="201" t="s">
        <v>1226</v>
      </c>
      <c r="G936" s="199"/>
      <c r="H936" s="202">
        <v>-0.35199999999999998</v>
      </c>
      <c r="I936" s="203"/>
      <c r="J936" s="199"/>
      <c r="K936" s="199"/>
      <c r="L936" s="204"/>
      <c r="M936" s="205"/>
      <c r="N936" s="206"/>
      <c r="O936" s="206"/>
      <c r="P936" s="206"/>
      <c r="Q936" s="206"/>
      <c r="R936" s="206"/>
      <c r="S936" s="206"/>
      <c r="T936" s="207"/>
      <c r="AT936" s="208" t="s">
        <v>152</v>
      </c>
      <c r="AU936" s="208" t="s">
        <v>84</v>
      </c>
      <c r="AV936" s="12" t="s">
        <v>84</v>
      </c>
      <c r="AW936" s="12" t="s">
        <v>35</v>
      </c>
      <c r="AX936" s="12" t="s">
        <v>74</v>
      </c>
      <c r="AY936" s="208" t="s">
        <v>140</v>
      </c>
    </row>
    <row r="937" spans="2:65" s="12" customFormat="1" ht="11.25">
      <c r="B937" s="198"/>
      <c r="C937" s="199"/>
      <c r="D937" s="185" t="s">
        <v>152</v>
      </c>
      <c r="E937" s="200" t="s">
        <v>28</v>
      </c>
      <c r="F937" s="201" t="s">
        <v>225</v>
      </c>
      <c r="G937" s="199"/>
      <c r="H937" s="202">
        <v>71.34</v>
      </c>
      <c r="I937" s="203"/>
      <c r="J937" s="199"/>
      <c r="K937" s="199"/>
      <c r="L937" s="204"/>
      <c r="M937" s="205"/>
      <c r="N937" s="206"/>
      <c r="O937" s="206"/>
      <c r="P937" s="206"/>
      <c r="Q937" s="206"/>
      <c r="R937" s="206"/>
      <c r="S937" s="206"/>
      <c r="T937" s="207"/>
      <c r="AT937" s="208" t="s">
        <v>152</v>
      </c>
      <c r="AU937" s="208" t="s">
        <v>84</v>
      </c>
      <c r="AV937" s="12" t="s">
        <v>84</v>
      </c>
      <c r="AW937" s="12" t="s">
        <v>35</v>
      </c>
      <c r="AX937" s="12" t="s">
        <v>74</v>
      </c>
      <c r="AY937" s="208" t="s">
        <v>140</v>
      </c>
    </row>
    <row r="938" spans="2:65" s="12" customFormat="1" ht="11.25">
      <c r="B938" s="198"/>
      <c r="C938" s="199"/>
      <c r="D938" s="185" t="s">
        <v>152</v>
      </c>
      <c r="E938" s="200" t="s">
        <v>28</v>
      </c>
      <c r="F938" s="201" t="s">
        <v>226</v>
      </c>
      <c r="G938" s="199"/>
      <c r="H938" s="202">
        <v>50.84</v>
      </c>
      <c r="I938" s="203"/>
      <c r="J938" s="199"/>
      <c r="K938" s="199"/>
      <c r="L938" s="204"/>
      <c r="M938" s="205"/>
      <c r="N938" s="206"/>
      <c r="O938" s="206"/>
      <c r="P938" s="206"/>
      <c r="Q938" s="206"/>
      <c r="R938" s="206"/>
      <c r="S938" s="206"/>
      <c r="T938" s="207"/>
      <c r="AT938" s="208" t="s">
        <v>152</v>
      </c>
      <c r="AU938" s="208" t="s">
        <v>84</v>
      </c>
      <c r="AV938" s="12" t="s">
        <v>84</v>
      </c>
      <c r="AW938" s="12" t="s">
        <v>35</v>
      </c>
      <c r="AX938" s="12" t="s">
        <v>74</v>
      </c>
      <c r="AY938" s="208" t="s">
        <v>140</v>
      </c>
    </row>
    <row r="939" spans="2:65" s="11" customFormat="1" ht="11.25">
      <c r="B939" s="188"/>
      <c r="C939" s="189"/>
      <c r="D939" s="185" t="s">
        <v>152</v>
      </c>
      <c r="E939" s="190" t="s">
        <v>28</v>
      </c>
      <c r="F939" s="191" t="s">
        <v>1213</v>
      </c>
      <c r="G939" s="189"/>
      <c r="H939" s="190" t="s">
        <v>28</v>
      </c>
      <c r="I939" s="192"/>
      <c r="J939" s="189"/>
      <c r="K939" s="189"/>
      <c r="L939" s="193"/>
      <c r="M939" s="194"/>
      <c r="N939" s="195"/>
      <c r="O939" s="195"/>
      <c r="P939" s="195"/>
      <c r="Q939" s="195"/>
      <c r="R939" s="195"/>
      <c r="S939" s="195"/>
      <c r="T939" s="196"/>
      <c r="AT939" s="197" t="s">
        <v>152</v>
      </c>
      <c r="AU939" s="197" t="s">
        <v>84</v>
      </c>
      <c r="AV939" s="11" t="s">
        <v>82</v>
      </c>
      <c r="AW939" s="11" t="s">
        <v>35</v>
      </c>
      <c r="AX939" s="11" t="s">
        <v>74</v>
      </c>
      <c r="AY939" s="197" t="s">
        <v>140</v>
      </c>
    </row>
    <row r="940" spans="2:65" s="12" customFormat="1" ht="11.25">
      <c r="B940" s="198"/>
      <c r="C940" s="199"/>
      <c r="D940" s="185" t="s">
        <v>152</v>
      </c>
      <c r="E940" s="200" t="s">
        <v>28</v>
      </c>
      <c r="F940" s="201" t="s">
        <v>349</v>
      </c>
      <c r="G940" s="199"/>
      <c r="H940" s="202">
        <v>10</v>
      </c>
      <c r="I940" s="203"/>
      <c r="J940" s="199"/>
      <c r="K940" s="199"/>
      <c r="L940" s="204"/>
      <c r="M940" s="205"/>
      <c r="N940" s="206"/>
      <c r="O940" s="206"/>
      <c r="P940" s="206"/>
      <c r="Q940" s="206"/>
      <c r="R940" s="206"/>
      <c r="S940" s="206"/>
      <c r="T940" s="207"/>
      <c r="AT940" s="208" t="s">
        <v>152</v>
      </c>
      <c r="AU940" s="208" t="s">
        <v>84</v>
      </c>
      <c r="AV940" s="12" t="s">
        <v>84</v>
      </c>
      <c r="AW940" s="12" t="s">
        <v>35</v>
      </c>
      <c r="AX940" s="12" t="s">
        <v>74</v>
      </c>
      <c r="AY940" s="208" t="s">
        <v>140</v>
      </c>
    </row>
    <row r="941" spans="2:65" s="12" customFormat="1" ht="11.25">
      <c r="B941" s="198"/>
      <c r="C941" s="199"/>
      <c r="D941" s="185" t="s">
        <v>152</v>
      </c>
      <c r="E941" s="200" t="s">
        <v>28</v>
      </c>
      <c r="F941" s="201" t="s">
        <v>1227</v>
      </c>
      <c r="G941" s="199"/>
      <c r="H941" s="202">
        <v>17.052</v>
      </c>
      <c r="I941" s="203"/>
      <c r="J941" s="199"/>
      <c r="K941" s="199"/>
      <c r="L941" s="204"/>
      <c r="M941" s="205"/>
      <c r="N941" s="206"/>
      <c r="O941" s="206"/>
      <c r="P941" s="206"/>
      <c r="Q941" s="206"/>
      <c r="R941" s="206"/>
      <c r="S941" s="206"/>
      <c r="T941" s="207"/>
      <c r="AT941" s="208" t="s">
        <v>152</v>
      </c>
      <c r="AU941" s="208" t="s">
        <v>84</v>
      </c>
      <c r="AV941" s="12" t="s">
        <v>84</v>
      </c>
      <c r="AW941" s="12" t="s">
        <v>35</v>
      </c>
      <c r="AX941" s="12" t="s">
        <v>74</v>
      </c>
      <c r="AY941" s="208" t="s">
        <v>140</v>
      </c>
    </row>
    <row r="942" spans="2:65" s="13" customFormat="1" ht="11.25">
      <c r="B942" s="209"/>
      <c r="C942" s="210"/>
      <c r="D942" s="185" t="s">
        <v>152</v>
      </c>
      <c r="E942" s="211" t="s">
        <v>28</v>
      </c>
      <c r="F942" s="212" t="s">
        <v>171</v>
      </c>
      <c r="G942" s="210"/>
      <c r="H942" s="213">
        <v>585</v>
      </c>
      <c r="I942" s="214"/>
      <c r="J942" s="210"/>
      <c r="K942" s="210"/>
      <c r="L942" s="215"/>
      <c r="M942" s="216"/>
      <c r="N942" s="217"/>
      <c r="O942" s="217"/>
      <c r="P942" s="217"/>
      <c r="Q942" s="217"/>
      <c r="R942" s="217"/>
      <c r="S942" s="217"/>
      <c r="T942" s="218"/>
      <c r="AT942" s="219" t="s">
        <v>152</v>
      </c>
      <c r="AU942" s="219" t="s">
        <v>84</v>
      </c>
      <c r="AV942" s="13" t="s">
        <v>148</v>
      </c>
      <c r="AW942" s="13" t="s">
        <v>35</v>
      </c>
      <c r="AX942" s="13" t="s">
        <v>82</v>
      </c>
      <c r="AY942" s="219" t="s">
        <v>140</v>
      </c>
    </row>
    <row r="943" spans="2:65" s="10" customFormat="1" ht="22.9" customHeight="1">
      <c r="B943" s="157"/>
      <c r="C943" s="158"/>
      <c r="D943" s="159" t="s">
        <v>73</v>
      </c>
      <c r="E943" s="171" t="s">
        <v>1228</v>
      </c>
      <c r="F943" s="171" t="s">
        <v>1229</v>
      </c>
      <c r="G943" s="158"/>
      <c r="H943" s="158"/>
      <c r="I943" s="161"/>
      <c r="J943" s="172">
        <f>BK943</f>
        <v>0</v>
      </c>
      <c r="K943" s="158"/>
      <c r="L943" s="163"/>
      <c r="M943" s="164"/>
      <c r="N943" s="165"/>
      <c r="O943" s="165"/>
      <c r="P943" s="166">
        <f>SUM(P944:P960)</f>
        <v>0</v>
      </c>
      <c r="Q943" s="165"/>
      <c r="R943" s="166">
        <f>SUM(R944:R960)</f>
        <v>4.4999999999999998E-2</v>
      </c>
      <c r="S943" s="165"/>
      <c r="T943" s="167">
        <f>SUM(T944:T960)</f>
        <v>0</v>
      </c>
      <c r="AR943" s="168" t="s">
        <v>84</v>
      </c>
      <c r="AT943" s="169" t="s">
        <v>73</v>
      </c>
      <c r="AU943" s="169" t="s">
        <v>82</v>
      </c>
      <c r="AY943" s="168" t="s">
        <v>140</v>
      </c>
      <c r="BK943" s="170">
        <f>SUM(BK944:BK960)</f>
        <v>0</v>
      </c>
    </row>
    <row r="944" spans="2:65" s="1" customFormat="1" ht="16.5" customHeight="1">
      <c r="B944" s="33"/>
      <c r="C944" s="173" t="s">
        <v>1230</v>
      </c>
      <c r="D944" s="173" t="s">
        <v>143</v>
      </c>
      <c r="E944" s="174" t="s">
        <v>1231</v>
      </c>
      <c r="F944" s="175" t="s">
        <v>1232</v>
      </c>
      <c r="G944" s="176" t="s">
        <v>314</v>
      </c>
      <c r="H944" s="177">
        <v>15</v>
      </c>
      <c r="I944" s="178"/>
      <c r="J944" s="179">
        <f>ROUND(I944*H944,2)</f>
        <v>0</v>
      </c>
      <c r="K944" s="175" t="s">
        <v>147</v>
      </c>
      <c r="L944" s="37"/>
      <c r="M944" s="180" t="s">
        <v>28</v>
      </c>
      <c r="N944" s="181" t="s">
        <v>45</v>
      </c>
      <c r="O944" s="59"/>
      <c r="P944" s="182">
        <f>O944*H944</f>
        <v>0</v>
      </c>
      <c r="Q944" s="182">
        <v>0</v>
      </c>
      <c r="R944" s="182">
        <f>Q944*H944</f>
        <v>0</v>
      </c>
      <c r="S944" s="182">
        <v>0</v>
      </c>
      <c r="T944" s="183">
        <f>S944*H944</f>
        <v>0</v>
      </c>
      <c r="AR944" s="16" t="s">
        <v>281</v>
      </c>
      <c r="AT944" s="16" t="s">
        <v>143</v>
      </c>
      <c r="AU944" s="16" t="s">
        <v>84</v>
      </c>
      <c r="AY944" s="16" t="s">
        <v>140</v>
      </c>
      <c r="BE944" s="184">
        <f>IF(N944="základní",J944,0)</f>
        <v>0</v>
      </c>
      <c r="BF944" s="184">
        <f>IF(N944="snížená",J944,0)</f>
        <v>0</v>
      </c>
      <c r="BG944" s="184">
        <f>IF(N944="zákl. přenesená",J944,0)</f>
        <v>0</v>
      </c>
      <c r="BH944" s="184">
        <f>IF(N944="sníž. přenesená",J944,0)</f>
        <v>0</v>
      </c>
      <c r="BI944" s="184">
        <f>IF(N944="nulová",J944,0)</f>
        <v>0</v>
      </c>
      <c r="BJ944" s="16" t="s">
        <v>82</v>
      </c>
      <c r="BK944" s="184">
        <f>ROUND(I944*H944,2)</f>
        <v>0</v>
      </c>
      <c r="BL944" s="16" t="s">
        <v>281</v>
      </c>
      <c r="BM944" s="16" t="s">
        <v>1233</v>
      </c>
    </row>
    <row r="945" spans="2:65" s="1" customFormat="1" ht="11.25">
      <c r="B945" s="33"/>
      <c r="C945" s="34"/>
      <c r="D945" s="185" t="s">
        <v>150</v>
      </c>
      <c r="E945" s="34"/>
      <c r="F945" s="186" t="s">
        <v>1234</v>
      </c>
      <c r="G945" s="34"/>
      <c r="H945" s="34"/>
      <c r="I945" s="102"/>
      <c r="J945" s="34"/>
      <c r="K945" s="34"/>
      <c r="L945" s="37"/>
      <c r="M945" s="187"/>
      <c r="N945" s="59"/>
      <c r="O945" s="59"/>
      <c r="P945" s="59"/>
      <c r="Q945" s="59"/>
      <c r="R945" s="59"/>
      <c r="S945" s="59"/>
      <c r="T945" s="60"/>
      <c r="AT945" s="16" t="s">
        <v>150</v>
      </c>
      <c r="AU945" s="16" t="s">
        <v>84</v>
      </c>
    </row>
    <row r="946" spans="2:65" s="11" customFormat="1" ht="11.25">
      <c r="B946" s="188"/>
      <c r="C946" s="189"/>
      <c r="D946" s="185" t="s">
        <v>152</v>
      </c>
      <c r="E946" s="190" t="s">
        <v>28</v>
      </c>
      <c r="F946" s="191" t="s">
        <v>1235</v>
      </c>
      <c r="G946" s="189"/>
      <c r="H946" s="190" t="s">
        <v>28</v>
      </c>
      <c r="I946" s="192"/>
      <c r="J946" s="189"/>
      <c r="K946" s="189"/>
      <c r="L946" s="193"/>
      <c r="M946" s="194"/>
      <c r="N946" s="195"/>
      <c r="O946" s="195"/>
      <c r="P946" s="195"/>
      <c r="Q946" s="195"/>
      <c r="R946" s="195"/>
      <c r="S946" s="195"/>
      <c r="T946" s="196"/>
      <c r="AT946" s="197" t="s">
        <v>152</v>
      </c>
      <c r="AU946" s="197" t="s">
        <v>84</v>
      </c>
      <c r="AV946" s="11" t="s">
        <v>82</v>
      </c>
      <c r="AW946" s="11" t="s">
        <v>35</v>
      </c>
      <c r="AX946" s="11" t="s">
        <v>74</v>
      </c>
      <c r="AY946" s="197" t="s">
        <v>140</v>
      </c>
    </row>
    <row r="947" spans="2:65" s="12" customFormat="1" ht="11.25">
      <c r="B947" s="198"/>
      <c r="C947" s="199"/>
      <c r="D947" s="185" t="s">
        <v>152</v>
      </c>
      <c r="E947" s="200" t="s">
        <v>28</v>
      </c>
      <c r="F947" s="201" t="s">
        <v>206</v>
      </c>
      <c r="G947" s="199"/>
      <c r="H947" s="202">
        <v>8</v>
      </c>
      <c r="I947" s="203"/>
      <c r="J947" s="199"/>
      <c r="K947" s="199"/>
      <c r="L947" s="204"/>
      <c r="M947" s="205"/>
      <c r="N947" s="206"/>
      <c r="O947" s="206"/>
      <c r="P947" s="206"/>
      <c r="Q947" s="206"/>
      <c r="R947" s="206"/>
      <c r="S947" s="206"/>
      <c r="T947" s="207"/>
      <c r="AT947" s="208" t="s">
        <v>152</v>
      </c>
      <c r="AU947" s="208" t="s">
        <v>84</v>
      </c>
      <c r="AV947" s="12" t="s">
        <v>84</v>
      </c>
      <c r="AW947" s="12" t="s">
        <v>35</v>
      </c>
      <c r="AX947" s="12" t="s">
        <v>74</v>
      </c>
      <c r="AY947" s="208" t="s">
        <v>140</v>
      </c>
    </row>
    <row r="948" spans="2:65" s="11" customFormat="1" ht="11.25">
      <c r="B948" s="188"/>
      <c r="C948" s="189"/>
      <c r="D948" s="185" t="s">
        <v>152</v>
      </c>
      <c r="E948" s="190" t="s">
        <v>28</v>
      </c>
      <c r="F948" s="191" t="s">
        <v>1236</v>
      </c>
      <c r="G948" s="189"/>
      <c r="H948" s="190" t="s">
        <v>28</v>
      </c>
      <c r="I948" s="192"/>
      <c r="J948" s="189"/>
      <c r="K948" s="189"/>
      <c r="L948" s="193"/>
      <c r="M948" s="194"/>
      <c r="N948" s="195"/>
      <c r="O948" s="195"/>
      <c r="P948" s="195"/>
      <c r="Q948" s="195"/>
      <c r="R948" s="195"/>
      <c r="S948" s="195"/>
      <c r="T948" s="196"/>
      <c r="AT948" s="197" t="s">
        <v>152</v>
      </c>
      <c r="AU948" s="197" t="s">
        <v>84</v>
      </c>
      <c r="AV948" s="11" t="s">
        <v>82</v>
      </c>
      <c r="AW948" s="11" t="s">
        <v>35</v>
      </c>
      <c r="AX948" s="11" t="s">
        <v>74</v>
      </c>
      <c r="AY948" s="197" t="s">
        <v>140</v>
      </c>
    </row>
    <row r="949" spans="2:65" s="12" customFormat="1" ht="11.25">
      <c r="B949" s="198"/>
      <c r="C949" s="199"/>
      <c r="D949" s="185" t="s">
        <v>152</v>
      </c>
      <c r="E949" s="200" t="s">
        <v>28</v>
      </c>
      <c r="F949" s="201" t="s">
        <v>198</v>
      </c>
      <c r="G949" s="199"/>
      <c r="H949" s="202">
        <v>7</v>
      </c>
      <c r="I949" s="203"/>
      <c r="J949" s="199"/>
      <c r="K949" s="199"/>
      <c r="L949" s="204"/>
      <c r="M949" s="205"/>
      <c r="N949" s="206"/>
      <c r="O949" s="206"/>
      <c r="P949" s="206"/>
      <c r="Q949" s="206"/>
      <c r="R949" s="206"/>
      <c r="S949" s="206"/>
      <c r="T949" s="207"/>
      <c r="AT949" s="208" t="s">
        <v>152</v>
      </c>
      <c r="AU949" s="208" t="s">
        <v>84</v>
      </c>
      <c r="AV949" s="12" t="s">
        <v>84</v>
      </c>
      <c r="AW949" s="12" t="s">
        <v>35</v>
      </c>
      <c r="AX949" s="12" t="s">
        <v>74</v>
      </c>
      <c r="AY949" s="208" t="s">
        <v>140</v>
      </c>
    </row>
    <row r="950" spans="2:65" s="13" customFormat="1" ht="11.25">
      <c r="B950" s="209"/>
      <c r="C950" s="210"/>
      <c r="D950" s="185" t="s">
        <v>152</v>
      </c>
      <c r="E950" s="211" t="s">
        <v>28</v>
      </c>
      <c r="F950" s="212" t="s">
        <v>171</v>
      </c>
      <c r="G950" s="210"/>
      <c r="H950" s="213">
        <v>15</v>
      </c>
      <c r="I950" s="214"/>
      <c r="J950" s="210"/>
      <c r="K950" s="210"/>
      <c r="L950" s="215"/>
      <c r="M950" s="216"/>
      <c r="N950" s="217"/>
      <c r="O950" s="217"/>
      <c r="P950" s="217"/>
      <c r="Q950" s="217"/>
      <c r="R950" s="217"/>
      <c r="S950" s="217"/>
      <c r="T950" s="218"/>
      <c r="AT950" s="219" t="s">
        <v>152</v>
      </c>
      <c r="AU950" s="219" t="s">
        <v>84</v>
      </c>
      <c r="AV950" s="13" t="s">
        <v>148</v>
      </c>
      <c r="AW950" s="13" t="s">
        <v>35</v>
      </c>
      <c r="AX950" s="13" t="s">
        <v>82</v>
      </c>
      <c r="AY950" s="219" t="s">
        <v>140</v>
      </c>
    </row>
    <row r="951" spans="2:65" s="1" customFormat="1" ht="16.5" customHeight="1">
      <c r="B951" s="33"/>
      <c r="C951" s="231" t="s">
        <v>1237</v>
      </c>
      <c r="D951" s="231" t="s">
        <v>329</v>
      </c>
      <c r="E951" s="232" t="s">
        <v>1238</v>
      </c>
      <c r="F951" s="233" t="s">
        <v>1239</v>
      </c>
      <c r="G951" s="234" t="s">
        <v>314</v>
      </c>
      <c r="H951" s="235">
        <v>8</v>
      </c>
      <c r="I951" s="236"/>
      <c r="J951" s="237">
        <f>ROUND(I951*H951,2)</f>
        <v>0</v>
      </c>
      <c r="K951" s="233" t="s">
        <v>28</v>
      </c>
      <c r="L951" s="238"/>
      <c r="M951" s="239" t="s">
        <v>28</v>
      </c>
      <c r="N951" s="240" t="s">
        <v>45</v>
      </c>
      <c r="O951" s="59"/>
      <c r="P951" s="182">
        <f>O951*H951</f>
        <v>0</v>
      </c>
      <c r="Q951" s="182">
        <v>3.0000000000000001E-3</v>
      </c>
      <c r="R951" s="182">
        <f>Q951*H951</f>
        <v>2.4E-2</v>
      </c>
      <c r="S951" s="182">
        <v>0</v>
      </c>
      <c r="T951" s="183">
        <f>S951*H951</f>
        <v>0</v>
      </c>
      <c r="AR951" s="16" t="s">
        <v>390</v>
      </c>
      <c r="AT951" s="16" t="s">
        <v>329</v>
      </c>
      <c r="AU951" s="16" t="s">
        <v>84</v>
      </c>
      <c r="AY951" s="16" t="s">
        <v>140</v>
      </c>
      <c r="BE951" s="184">
        <f>IF(N951="základní",J951,0)</f>
        <v>0</v>
      </c>
      <c r="BF951" s="184">
        <f>IF(N951="snížená",J951,0)</f>
        <v>0</v>
      </c>
      <c r="BG951" s="184">
        <f>IF(N951="zákl. přenesená",J951,0)</f>
        <v>0</v>
      </c>
      <c r="BH951" s="184">
        <f>IF(N951="sníž. přenesená",J951,0)</f>
        <v>0</v>
      </c>
      <c r="BI951" s="184">
        <f>IF(N951="nulová",J951,0)</f>
        <v>0</v>
      </c>
      <c r="BJ951" s="16" t="s">
        <v>82</v>
      </c>
      <c r="BK951" s="184">
        <f>ROUND(I951*H951,2)</f>
        <v>0</v>
      </c>
      <c r="BL951" s="16" t="s">
        <v>281</v>
      </c>
      <c r="BM951" s="16" t="s">
        <v>1240</v>
      </c>
    </row>
    <row r="952" spans="2:65" s="1" customFormat="1" ht="11.25">
      <c r="B952" s="33"/>
      <c r="C952" s="34"/>
      <c r="D952" s="185" t="s">
        <v>150</v>
      </c>
      <c r="E952" s="34"/>
      <c r="F952" s="186" t="s">
        <v>1241</v>
      </c>
      <c r="G952" s="34"/>
      <c r="H952" s="34"/>
      <c r="I952" s="102"/>
      <c r="J952" s="34"/>
      <c r="K952" s="34"/>
      <c r="L952" s="37"/>
      <c r="M952" s="187"/>
      <c r="N952" s="59"/>
      <c r="O952" s="59"/>
      <c r="P952" s="59"/>
      <c r="Q952" s="59"/>
      <c r="R952" s="59"/>
      <c r="S952" s="59"/>
      <c r="T952" s="60"/>
      <c r="AT952" s="16" t="s">
        <v>150</v>
      </c>
      <c r="AU952" s="16" t="s">
        <v>84</v>
      </c>
    </row>
    <row r="953" spans="2:65" s="11" customFormat="1" ht="11.25">
      <c r="B953" s="188"/>
      <c r="C953" s="189"/>
      <c r="D953" s="185" t="s">
        <v>152</v>
      </c>
      <c r="E953" s="190" t="s">
        <v>28</v>
      </c>
      <c r="F953" s="191" t="s">
        <v>1242</v>
      </c>
      <c r="G953" s="189"/>
      <c r="H953" s="190" t="s">
        <v>28</v>
      </c>
      <c r="I953" s="192"/>
      <c r="J953" s="189"/>
      <c r="K953" s="189"/>
      <c r="L953" s="193"/>
      <c r="M953" s="194"/>
      <c r="N953" s="195"/>
      <c r="O953" s="195"/>
      <c r="P953" s="195"/>
      <c r="Q953" s="195"/>
      <c r="R953" s="195"/>
      <c r="S953" s="195"/>
      <c r="T953" s="196"/>
      <c r="AT953" s="197" t="s">
        <v>152</v>
      </c>
      <c r="AU953" s="197" t="s">
        <v>84</v>
      </c>
      <c r="AV953" s="11" t="s">
        <v>82</v>
      </c>
      <c r="AW953" s="11" t="s">
        <v>35</v>
      </c>
      <c r="AX953" s="11" t="s">
        <v>74</v>
      </c>
      <c r="AY953" s="197" t="s">
        <v>140</v>
      </c>
    </row>
    <row r="954" spans="2:65" s="12" customFormat="1" ht="11.25">
      <c r="B954" s="198"/>
      <c r="C954" s="199"/>
      <c r="D954" s="185" t="s">
        <v>152</v>
      </c>
      <c r="E954" s="200" t="s">
        <v>28</v>
      </c>
      <c r="F954" s="201" t="s">
        <v>206</v>
      </c>
      <c r="G954" s="199"/>
      <c r="H954" s="202">
        <v>8</v>
      </c>
      <c r="I954" s="203"/>
      <c r="J954" s="199"/>
      <c r="K954" s="199"/>
      <c r="L954" s="204"/>
      <c r="M954" s="205"/>
      <c r="N954" s="206"/>
      <c r="O954" s="206"/>
      <c r="P954" s="206"/>
      <c r="Q954" s="206"/>
      <c r="R954" s="206"/>
      <c r="S954" s="206"/>
      <c r="T954" s="207"/>
      <c r="AT954" s="208" t="s">
        <v>152</v>
      </c>
      <c r="AU954" s="208" t="s">
        <v>84</v>
      </c>
      <c r="AV954" s="12" t="s">
        <v>84</v>
      </c>
      <c r="AW954" s="12" t="s">
        <v>35</v>
      </c>
      <c r="AX954" s="12" t="s">
        <v>82</v>
      </c>
      <c r="AY954" s="208" t="s">
        <v>140</v>
      </c>
    </row>
    <row r="955" spans="2:65" s="1" customFormat="1" ht="22.5" customHeight="1">
      <c r="B955" s="33"/>
      <c r="C955" s="231" t="s">
        <v>1243</v>
      </c>
      <c r="D955" s="231" t="s">
        <v>329</v>
      </c>
      <c r="E955" s="232" t="s">
        <v>1244</v>
      </c>
      <c r="F955" s="233" t="s">
        <v>1245</v>
      </c>
      <c r="G955" s="234" t="s">
        <v>314</v>
      </c>
      <c r="H955" s="235">
        <v>7</v>
      </c>
      <c r="I955" s="236"/>
      <c r="J955" s="237">
        <f>ROUND(I955*H955,2)</f>
        <v>0</v>
      </c>
      <c r="K955" s="233" t="s">
        <v>28</v>
      </c>
      <c r="L955" s="238"/>
      <c r="M955" s="239" t="s">
        <v>28</v>
      </c>
      <c r="N955" s="240" t="s">
        <v>45</v>
      </c>
      <c r="O955" s="59"/>
      <c r="P955" s="182">
        <f>O955*H955</f>
        <v>0</v>
      </c>
      <c r="Q955" s="182">
        <v>3.0000000000000001E-3</v>
      </c>
      <c r="R955" s="182">
        <f>Q955*H955</f>
        <v>2.1000000000000001E-2</v>
      </c>
      <c r="S955" s="182">
        <v>0</v>
      </c>
      <c r="T955" s="183">
        <f>S955*H955</f>
        <v>0</v>
      </c>
      <c r="AR955" s="16" t="s">
        <v>390</v>
      </c>
      <c r="AT955" s="16" t="s">
        <v>329</v>
      </c>
      <c r="AU955" s="16" t="s">
        <v>84</v>
      </c>
      <c r="AY955" s="16" t="s">
        <v>140</v>
      </c>
      <c r="BE955" s="184">
        <f>IF(N955="základní",J955,0)</f>
        <v>0</v>
      </c>
      <c r="BF955" s="184">
        <f>IF(N955="snížená",J955,0)</f>
        <v>0</v>
      </c>
      <c r="BG955" s="184">
        <f>IF(N955="zákl. přenesená",J955,0)</f>
        <v>0</v>
      </c>
      <c r="BH955" s="184">
        <f>IF(N955="sníž. přenesená",J955,0)</f>
        <v>0</v>
      </c>
      <c r="BI955" s="184">
        <f>IF(N955="nulová",J955,0)</f>
        <v>0</v>
      </c>
      <c r="BJ955" s="16" t="s">
        <v>82</v>
      </c>
      <c r="BK955" s="184">
        <f>ROUND(I955*H955,2)</f>
        <v>0</v>
      </c>
      <c r="BL955" s="16" t="s">
        <v>281</v>
      </c>
      <c r="BM955" s="16" t="s">
        <v>1246</v>
      </c>
    </row>
    <row r="956" spans="2:65" s="1" customFormat="1" ht="11.25">
      <c r="B956" s="33"/>
      <c r="C956" s="34"/>
      <c r="D956" s="185" t="s">
        <v>150</v>
      </c>
      <c r="E956" s="34"/>
      <c r="F956" s="186" t="s">
        <v>1245</v>
      </c>
      <c r="G956" s="34"/>
      <c r="H956" s="34"/>
      <c r="I956" s="102"/>
      <c r="J956" s="34"/>
      <c r="K956" s="34"/>
      <c r="L956" s="37"/>
      <c r="M956" s="187"/>
      <c r="N956" s="59"/>
      <c r="O956" s="59"/>
      <c r="P956" s="59"/>
      <c r="Q956" s="59"/>
      <c r="R956" s="59"/>
      <c r="S956" s="59"/>
      <c r="T956" s="60"/>
      <c r="AT956" s="16" t="s">
        <v>150</v>
      </c>
      <c r="AU956" s="16" t="s">
        <v>84</v>
      </c>
    </row>
    <row r="957" spans="2:65" s="11" customFormat="1" ht="11.25">
      <c r="B957" s="188"/>
      <c r="C957" s="189"/>
      <c r="D957" s="185" t="s">
        <v>152</v>
      </c>
      <c r="E957" s="190" t="s">
        <v>28</v>
      </c>
      <c r="F957" s="191" t="s">
        <v>1242</v>
      </c>
      <c r="G957" s="189"/>
      <c r="H957" s="190" t="s">
        <v>28</v>
      </c>
      <c r="I957" s="192"/>
      <c r="J957" s="189"/>
      <c r="K957" s="189"/>
      <c r="L957" s="193"/>
      <c r="M957" s="194"/>
      <c r="N957" s="195"/>
      <c r="O957" s="195"/>
      <c r="P957" s="195"/>
      <c r="Q957" s="195"/>
      <c r="R957" s="195"/>
      <c r="S957" s="195"/>
      <c r="T957" s="196"/>
      <c r="AT957" s="197" t="s">
        <v>152</v>
      </c>
      <c r="AU957" s="197" t="s">
        <v>84</v>
      </c>
      <c r="AV957" s="11" t="s">
        <v>82</v>
      </c>
      <c r="AW957" s="11" t="s">
        <v>35</v>
      </c>
      <c r="AX957" s="11" t="s">
        <v>74</v>
      </c>
      <c r="AY957" s="197" t="s">
        <v>140</v>
      </c>
    </row>
    <row r="958" spans="2:65" s="12" customFormat="1" ht="11.25">
      <c r="B958" s="198"/>
      <c r="C958" s="199"/>
      <c r="D958" s="185" t="s">
        <v>152</v>
      </c>
      <c r="E958" s="200" t="s">
        <v>28</v>
      </c>
      <c r="F958" s="201" t="s">
        <v>198</v>
      </c>
      <c r="G958" s="199"/>
      <c r="H958" s="202">
        <v>7</v>
      </c>
      <c r="I958" s="203"/>
      <c r="J958" s="199"/>
      <c r="K958" s="199"/>
      <c r="L958" s="204"/>
      <c r="M958" s="205"/>
      <c r="N958" s="206"/>
      <c r="O958" s="206"/>
      <c r="P958" s="206"/>
      <c r="Q958" s="206"/>
      <c r="R958" s="206"/>
      <c r="S958" s="206"/>
      <c r="T958" s="207"/>
      <c r="AT958" s="208" t="s">
        <v>152</v>
      </c>
      <c r="AU958" s="208" t="s">
        <v>84</v>
      </c>
      <c r="AV958" s="12" t="s">
        <v>84</v>
      </c>
      <c r="AW958" s="12" t="s">
        <v>35</v>
      </c>
      <c r="AX958" s="12" t="s">
        <v>82</v>
      </c>
      <c r="AY958" s="208" t="s">
        <v>140</v>
      </c>
    </row>
    <row r="959" spans="2:65" s="1" customFormat="1" ht="16.5" customHeight="1">
      <c r="B959" s="33"/>
      <c r="C959" s="173" t="s">
        <v>1247</v>
      </c>
      <c r="D959" s="173" t="s">
        <v>143</v>
      </c>
      <c r="E959" s="174" t="s">
        <v>1248</v>
      </c>
      <c r="F959" s="175" t="s">
        <v>1249</v>
      </c>
      <c r="G959" s="176" t="s">
        <v>146</v>
      </c>
      <c r="H959" s="177">
        <v>4.4999999999999998E-2</v>
      </c>
      <c r="I959" s="178"/>
      <c r="J959" s="179">
        <f>ROUND(I959*H959,2)</f>
        <v>0</v>
      </c>
      <c r="K959" s="175" t="s">
        <v>147</v>
      </c>
      <c r="L959" s="37"/>
      <c r="M959" s="180" t="s">
        <v>28</v>
      </c>
      <c r="N959" s="181" t="s">
        <v>45</v>
      </c>
      <c r="O959" s="59"/>
      <c r="P959" s="182">
        <f>O959*H959</f>
        <v>0</v>
      </c>
      <c r="Q959" s="182">
        <v>0</v>
      </c>
      <c r="R959" s="182">
        <f>Q959*H959</f>
        <v>0</v>
      </c>
      <c r="S959" s="182">
        <v>0</v>
      </c>
      <c r="T959" s="183">
        <f>S959*H959</f>
        <v>0</v>
      </c>
      <c r="AR959" s="16" t="s">
        <v>281</v>
      </c>
      <c r="AT959" s="16" t="s">
        <v>143</v>
      </c>
      <c r="AU959" s="16" t="s">
        <v>84</v>
      </c>
      <c r="AY959" s="16" t="s">
        <v>140</v>
      </c>
      <c r="BE959" s="184">
        <f>IF(N959="základní",J959,0)</f>
        <v>0</v>
      </c>
      <c r="BF959" s="184">
        <f>IF(N959="snížená",J959,0)</f>
        <v>0</v>
      </c>
      <c r="BG959" s="184">
        <f>IF(N959="zákl. přenesená",J959,0)</f>
        <v>0</v>
      </c>
      <c r="BH959" s="184">
        <f>IF(N959="sníž. přenesená",J959,0)</f>
        <v>0</v>
      </c>
      <c r="BI959" s="184">
        <f>IF(N959="nulová",J959,0)</f>
        <v>0</v>
      </c>
      <c r="BJ959" s="16" t="s">
        <v>82</v>
      </c>
      <c r="BK959" s="184">
        <f>ROUND(I959*H959,2)</f>
        <v>0</v>
      </c>
      <c r="BL959" s="16" t="s">
        <v>281</v>
      </c>
      <c r="BM959" s="16" t="s">
        <v>1250</v>
      </c>
    </row>
    <row r="960" spans="2:65" s="1" customFormat="1" ht="19.5">
      <c r="B960" s="33"/>
      <c r="C960" s="34"/>
      <c r="D960" s="185" t="s">
        <v>150</v>
      </c>
      <c r="E960" s="34"/>
      <c r="F960" s="186" t="s">
        <v>1251</v>
      </c>
      <c r="G960" s="34"/>
      <c r="H960" s="34"/>
      <c r="I960" s="102"/>
      <c r="J960" s="34"/>
      <c r="K960" s="34"/>
      <c r="L960" s="37"/>
      <c r="M960" s="241"/>
      <c r="N960" s="242"/>
      <c r="O960" s="242"/>
      <c r="P960" s="242"/>
      <c r="Q960" s="242"/>
      <c r="R960" s="242"/>
      <c r="S960" s="242"/>
      <c r="T960" s="243"/>
      <c r="AT960" s="16" t="s">
        <v>150</v>
      </c>
      <c r="AU960" s="16" t="s">
        <v>84</v>
      </c>
    </row>
    <row r="961" spans="2:12" s="1" customFormat="1" ht="6.95" customHeight="1">
      <c r="B961" s="45"/>
      <c r="C961" s="46"/>
      <c r="D961" s="46"/>
      <c r="E961" s="46"/>
      <c r="F961" s="46"/>
      <c r="G961" s="46"/>
      <c r="H961" s="46"/>
      <c r="I961" s="124"/>
      <c r="J961" s="46"/>
      <c r="K961" s="46"/>
      <c r="L961" s="37"/>
    </row>
  </sheetData>
  <sheetProtection algorithmName="SHA-512" hashValue="C4Ujm5i/Z/qcga6vb/HqQP3jDBrkDzQUcyiq5dtsAOX+hEB40BBEhdCxQCjU359lLqukwIo9C3dlB9nHf5T/Ew==" saltValue="aQZWwDEYs3KsgI/YOOEtbYJrB4ueuMIEAdwt4nTZn37+HSLtSSVAmYb6vaQZFW8ucFySThtWcocyUcjs22eqkw==" spinCount="100000" sheet="1" objects="1" scenarios="1" formatColumns="0" formatRows="0" autoFilter="0"/>
  <autoFilter ref="C100:K960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85"/>
  <sheetViews>
    <sheetView showGridLines="0" topLeftCell="A119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87</v>
      </c>
    </row>
    <row r="3" spans="2:46" ht="6.95" hidden="1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84</v>
      </c>
    </row>
    <row r="4" spans="2:46" ht="24.95" hidden="1" customHeight="1">
      <c r="B4" s="19"/>
      <c r="D4" s="100" t="s">
        <v>96</v>
      </c>
      <c r="L4" s="19"/>
      <c r="M4" s="23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101" t="s">
        <v>16</v>
      </c>
      <c r="L6" s="19"/>
    </row>
    <row r="7" spans="2:46" ht="16.5" hidden="1" customHeight="1">
      <c r="B7" s="19"/>
      <c r="E7" s="286" t="str">
        <f>'Rekapitulace stavby'!K6</f>
        <v>ZŠ Libušina - 1.NP - Karlovy Vary - Stavební část</v>
      </c>
      <c r="F7" s="287"/>
      <c r="G7" s="287"/>
      <c r="H7" s="287"/>
      <c r="L7" s="19"/>
    </row>
    <row r="8" spans="2:46" s="1" customFormat="1" ht="12" hidden="1" customHeight="1">
      <c r="B8" s="37"/>
      <c r="D8" s="101" t="s">
        <v>97</v>
      </c>
      <c r="I8" s="102"/>
      <c r="L8" s="37"/>
    </row>
    <row r="9" spans="2:46" s="1" customFormat="1" ht="36.950000000000003" hidden="1" customHeight="1">
      <c r="B9" s="37"/>
      <c r="E9" s="288" t="s">
        <v>1252</v>
      </c>
      <c r="F9" s="289"/>
      <c r="G9" s="289"/>
      <c r="H9" s="289"/>
      <c r="I9" s="102"/>
      <c r="L9" s="37"/>
    </row>
    <row r="10" spans="2:46" s="1" customFormat="1" ht="11.25" hidden="1">
      <c r="B10" s="37"/>
      <c r="I10" s="102"/>
      <c r="L10" s="37"/>
    </row>
    <row r="11" spans="2:46" s="1" customFormat="1" ht="12" hidden="1" customHeight="1">
      <c r="B11" s="37"/>
      <c r="D11" s="101" t="s">
        <v>18</v>
      </c>
      <c r="F11" s="16" t="s">
        <v>19</v>
      </c>
      <c r="I11" s="103" t="s">
        <v>20</v>
      </c>
      <c r="J11" s="16" t="s">
        <v>28</v>
      </c>
      <c r="L11" s="37"/>
    </row>
    <row r="12" spans="2:46" s="1" customFormat="1" ht="12" hidden="1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5. 6. 2019</v>
      </c>
      <c r="L12" s="37"/>
    </row>
    <row r="13" spans="2:46" s="1" customFormat="1" ht="10.9" hidden="1" customHeight="1">
      <c r="B13" s="37"/>
      <c r="I13" s="102"/>
      <c r="L13" s="37"/>
    </row>
    <row r="14" spans="2:46" s="1" customFormat="1" ht="12" hidden="1" customHeight="1">
      <c r="B14" s="37"/>
      <c r="D14" s="101" t="s">
        <v>26</v>
      </c>
      <c r="I14" s="103" t="s">
        <v>27</v>
      </c>
      <c r="J14" s="16" t="str">
        <f>IF('Rekapitulace stavby'!AN10="","",'Rekapitulace stavby'!AN10)</f>
        <v/>
      </c>
      <c r="L14" s="37"/>
    </row>
    <row r="15" spans="2:46" s="1" customFormat="1" ht="18" hidden="1" customHeight="1">
      <c r="B15" s="37"/>
      <c r="E15" s="16" t="str">
        <f>IF('Rekapitulace stavby'!E11="","",'Rekapitulace stavby'!E11)</f>
        <v xml:space="preserve"> </v>
      </c>
      <c r="I15" s="103" t="s">
        <v>30</v>
      </c>
      <c r="J15" s="16" t="str">
        <f>IF('Rekapitulace stavby'!AN11="","",'Rekapitulace stavby'!AN11)</f>
        <v/>
      </c>
      <c r="L15" s="37"/>
    </row>
    <row r="16" spans="2:46" s="1" customFormat="1" ht="6.95" hidden="1" customHeight="1">
      <c r="B16" s="37"/>
      <c r="I16" s="102"/>
      <c r="L16" s="37"/>
    </row>
    <row r="17" spans="2:12" s="1" customFormat="1" ht="12" hidden="1" customHeight="1">
      <c r="B17" s="37"/>
      <c r="D17" s="101" t="s">
        <v>31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hidden="1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30</v>
      </c>
      <c r="J18" s="29" t="str">
        <f>'Rekapitulace stavby'!AN14</f>
        <v>Vyplň údaj</v>
      </c>
      <c r="L18" s="37"/>
    </row>
    <row r="19" spans="2:12" s="1" customFormat="1" ht="6.95" hidden="1" customHeight="1">
      <c r="B19" s="37"/>
      <c r="I19" s="102"/>
      <c r="L19" s="37"/>
    </row>
    <row r="20" spans="2:12" s="1" customFormat="1" ht="12" hidden="1" customHeight="1">
      <c r="B20" s="37"/>
      <c r="D20" s="101" t="s">
        <v>33</v>
      </c>
      <c r="I20" s="103" t="s">
        <v>27</v>
      </c>
      <c r="J20" s="16" t="s">
        <v>28</v>
      </c>
      <c r="L20" s="37"/>
    </row>
    <row r="21" spans="2:12" s="1" customFormat="1" ht="18" hidden="1" customHeight="1">
      <c r="B21" s="37"/>
      <c r="E21" s="16" t="s">
        <v>34</v>
      </c>
      <c r="I21" s="103" t="s">
        <v>30</v>
      </c>
      <c r="J21" s="16" t="s">
        <v>28</v>
      </c>
      <c r="L21" s="37"/>
    </row>
    <row r="22" spans="2:12" s="1" customFormat="1" ht="6.95" hidden="1" customHeight="1">
      <c r="B22" s="37"/>
      <c r="I22" s="102"/>
      <c r="L22" s="37"/>
    </row>
    <row r="23" spans="2:12" s="1" customFormat="1" ht="12" hidden="1" customHeight="1">
      <c r="B23" s="37"/>
      <c r="D23" s="101" t="s">
        <v>36</v>
      </c>
      <c r="I23" s="103" t="s">
        <v>27</v>
      </c>
      <c r="J23" s="16" t="s">
        <v>28</v>
      </c>
      <c r="L23" s="37"/>
    </row>
    <row r="24" spans="2:12" s="1" customFormat="1" ht="18" hidden="1" customHeight="1">
      <c r="B24" s="37"/>
      <c r="E24" s="16" t="s">
        <v>37</v>
      </c>
      <c r="I24" s="103" t="s">
        <v>30</v>
      </c>
      <c r="J24" s="16" t="s">
        <v>28</v>
      </c>
      <c r="L24" s="37"/>
    </row>
    <row r="25" spans="2:12" s="1" customFormat="1" ht="6.95" hidden="1" customHeight="1">
      <c r="B25" s="37"/>
      <c r="I25" s="102"/>
      <c r="L25" s="37"/>
    </row>
    <row r="26" spans="2:12" s="1" customFormat="1" ht="12" hidden="1" customHeight="1">
      <c r="B26" s="37"/>
      <c r="D26" s="101" t="s">
        <v>38</v>
      </c>
      <c r="I26" s="102"/>
      <c r="L26" s="37"/>
    </row>
    <row r="27" spans="2:12" s="6" customFormat="1" ht="16.5" hidden="1" customHeight="1">
      <c r="B27" s="105"/>
      <c r="E27" s="292" t="s">
        <v>28</v>
      </c>
      <c r="F27" s="292"/>
      <c r="G27" s="292"/>
      <c r="H27" s="292"/>
      <c r="I27" s="106"/>
      <c r="L27" s="105"/>
    </row>
    <row r="28" spans="2:12" s="1" customFormat="1" ht="6.95" hidden="1" customHeight="1">
      <c r="B28" s="37"/>
      <c r="I28" s="102"/>
      <c r="L28" s="37"/>
    </row>
    <row r="29" spans="2:12" s="1" customFormat="1" ht="6.95" hidden="1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hidden="1" customHeight="1">
      <c r="B30" s="37"/>
      <c r="D30" s="108" t="s">
        <v>40</v>
      </c>
      <c r="I30" s="102"/>
      <c r="J30" s="109">
        <f>ROUND(J86, 2)</f>
        <v>0</v>
      </c>
      <c r="L30" s="37"/>
    </row>
    <row r="31" spans="2:12" s="1" customFormat="1" ht="6.95" hidden="1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hidden="1" customHeight="1">
      <c r="B32" s="37"/>
      <c r="F32" s="110" t="s">
        <v>42</v>
      </c>
      <c r="I32" s="111" t="s">
        <v>41</v>
      </c>
      <c r="J32" s="110" t="s">
        <v>43</v>
      </c>
      <c r="L32" s="37"/>
    </row>
    <row r="33" spans="2:12" s="1" customFormat="1" ht="14.45" hidden="1" customHeight="1">
      <c r="B33" s="37"/>
      <c r="D33" s="101" t="s">
        <v>44</v>
      </c>
      <c r="E33" s="101" t="s">
        <v>45</v>
      </c>
      <c r="F33" s="112">
        <f>ROUND((SUM(BE86:BE184)),  2)</f>
        <v>0</v>
      </c>
      <c r="I33" s="113">
        <v>0.21</v>
      </c>
      <c r="J33" s="112">
        <f>ROUND(((SUM(BE86:BE184))*I33),  2)</f>
        <v>0</v>
      </c>
      <c r="L33" s="37"/>
    </row>
    <row r="34" spans="2:12" s="1" customFormat="1" ht="14.45" hidden="1" customHeight="1">
      <c r="B34" s="37"/>
      <c r="E34" s="101" t="s">
        <v>46</v>
      </c>
      <c r="F34" s="112">
        <f>ROUND((SUM(BF86:BF184)),  2)</f>
        <v>0</v>
      </c>
      <c r="I34" s="113">
        <v>0.15</v>
      </c>
      <c r="J34" s="112">
        <f>ROUND(((SUM(BF86:BF184))*I34),  2)</f>
        <v>0</v>
      </c>
      <c r="L34" s="37"/>
    </row>
    <row r="35" spans="2:12" s="1" customFormat="1" ht="14.45" hidden="1" customHeight="1">
      <c r="B35" s="37"/>
      <c r="E35" s="101" t="s">
        <v>47</v>
      </c>
      <c r="F35" s="112">
        <f>ROUND((SUM(BG86:BG184)),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48</v>
      </c>
      <c r="F36" s="112">
        <f>ROUND((SUM(BH86:BH184)),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49</v>
      </c>
      <c r="F37" s="112">
        <f>ROUND((SUM(BI86:BI184)),  2)</f>
        <v>0</v>
      </c>
      <c r="I37" s="113">
        <v>0</v>
      </c>
      <c r="J37" s="112">
        <f>0</f>
        <v>0</v>
      </c>
      <c r="L37" s="37"/>
    </row>
    <row r="38" spans="2:12" s="1" customFormat="1" ht="6.95" hidden="1" customHeight="1">
      <c r="B38" s="37"/>
      <c r="I38" s="102"/>
      <c r="L38" s="37"/>
    </row>
    <row r="39" spans="2:12" s="1" customFormat="1" ht="25.35" hidden="1" customHeight="1">
      <c r="B39" s="37"/>
      <c r="C39" s="114"/>
      <c r="D39" s="115" t="s">
        <v>50</v>
      </c>
      <c r="E39" s="116"/>
      <c r="F39" s="116"/>
      <c r="G39" s="117" t="s">
        <v>51</v>
      </c>
      <c r="H39" s="118" t="s">
        <v>52</v>
      </c>
      <c r="I39" s="119"/>
      <c r="J39" s="120">
        <f>SUM(J30:J37)</f>
        <v>0</v>
      </c>
      <c r="K39" s="121"/>
      <c r="L39" s="37"/>
    </row>
    <row r="40" spans="2:12" s="1" customFormat="1" ht="14.45" hidden="1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1" spans="2:12" ht="11.25" hidden="1"/>
    <row r="42" spans="2:12" ht="11.25" hidden="1"/>
    <row r="43" spans="2:12" ht="11.25" hidden="1"/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ZŠ Libušina - 1.NP - Karlovy Vary - Stavební část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B - ZTI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Karlovy Vary</v>
      </c>
      <c r="G52" s="34"/>
      <c r="H52" s="34"/>
      <c r="I52" s="103" t="s">
        <v>24</v>
      </c>
      <c r="J52" s="54" t="str">
        <f>IF(J12="","",J12)</f>
        <v>5. 6. 2019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 xml:space="preserve"> </v>
      </c>
      <c r="G54" s="34"/>
      <c r="H54" s="34"/>
      <c r="I54" s="103" t="s">
        <v>33</v>
      </c>
      <c r="J54" s="31" t="str">
        <f>E21</f>
        <v>BPO spol. s r.o.,Lidická 1239,36317 OSTROV</v>
      </c>
      <c r="K54" s="34"/>
      <c r="L54" s="37"/>
    </row>
    <row r="55" spans="2:47" s="1" customFormat="1" ht="13.7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3" t="s">
        <v>36</v>
      </c>
      <c r="J55" s="31" t="str">
        <f>E24</f>
        <v>Tomanová Ing.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100</v>
      </c>
      <c r="D57" s="129"/>
      <c r="E57" s="129"/>
      <c r="F57" s="129"/>
      <c r="G57" s="129"/>
      <c r="H57" s="129"/>
      <c r="I57" s="130"/>
      <c r="J57" s="131" t="s">
        <v>101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72</v>
      </c>
      <c r="D59" s="34"/>
      <c r="E59" s="34"/>
      <c r="F59" s="34"/>
      <c r="G59" s="34"/>
      <c r="H59" s="34"/>
      <c r="I59" s="102"/>
      <c r="J59" s="72">
        <f>J86</f>
        <v>0</v>
      </c>
      <c r="K59" s="34"/>
      <c r="L59" s="37"/>
      <c r="AU59" s="16" t="s">
        <v>102</v>
      </c>
    </row>
    <row r="60" spans="2:47" s="7" customFormat="1" ht="24.95" customHeight="1">
      <c r="B60" s="133"/>
      <c r="C60" s="134"/>
      <c r="D60" s="135" t="s">
        <v>103</v>
      </c>
      <c r="E60" s="136"/>
      <c r="F60" s="136"/>
      <c r="G60" s="136"/>
      <c r="H60" s="136"/>
      <c r="I60" s="137"/>
      <c r="J60" s="138">
        <f>J87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104</v>
      </c>
      <c r="E61" s="143"/>
      <c r="F61" s="143"/>
      <c r="G61" s="143"/>
      <c r="H61" s="143"/>
      <c r="I61" s="144"/>
      <c r="J61" s="145">
        <f>J88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108</v>
      </c>
      <c r="E62" s="143"/>
      <c r="F62" s="143"/>
      <c r="G62" s="143"/>
      <c r="H62" s="143"/>
      <c r="I62" s="144"/>
      <c r="J62" s="145">
        <f>J94</f>
        <v>0</v>
      </c>
      <c r="K62" s="141"/>
      <c r="L62" s="146"/>
    </row>
    <row r="63" spans="2:47" s="7" customFormat="1" ht="24.95" customHeight="1">
      <c r="B63" s="133"/>
      <c r="C63" s="134"/>
      <c r="D63" s="135" t="s">
        <v>110</v>
      </c>
      <c r="E63" s="136"/>
      <c r="F63" s="136"/>
      <c r="G63" s="136"/>
      <c r="H63" s="136"/>
      <c r="I63" s="137"/>
      <c r="J63" s="138">
        <f>J105</f>
        <v>0</v>
      </c>
      <c r="K63" s="134"/>
      <c r="L63" s="139"/>
    </row>
    <row r="64" spans="2:47" s="8" customFormat="1" ht="19.899999999999999" customHeight="1">
      <c r="B64" s="140"/>
      <c r="C64" s="141"/>
      <c r="D64" s="142" t="s">
        <v>1253</v>
      </c>
      <c r="E64" s="143"/>
      <c r="F64" s="143"/>
      <c r="G64" s="143"/>
      <c r="H64" s="143"/>
      <c r="I64" s="144"/>
      <c r="J64" s="145">
        <f>J106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1254</v>
      </c>
      <c r="E65" s="143"/>
      <c r="F65" s="143"/>
      <c r="G65" s="143"/>
      <c r="H65" s="143"/>
      <c r="I65" s="144"/>
      <c r="J65" s="145">
        <f>J126</f>
        <v>0</v>
      </c>
      <c r="K65" s="141"/>
      <c r="L65" s="146"/>
    </row>
    <row r="66" spans="2:12" s="8" customFormat="1" ht="19.899999999999999" customHeight="1">
      <c r="B66" s="140"/>
      <c r="C66" s="141"/>
      <c r="D66" s="142" t="s">
        <v>113</v>
      </c>
      <c r="E66" s="143"/>
      <c r="F66" s="143"/>
      <c r="G66" s="143"/>
      <c r="H66" s="143"/>
      <c r="I66" s="144"/>
      <c r="J66" s="145">
        <f>J151</f>
        <v>0</v>
      </c>
      <c r="K66" s="141"/>
      <c r="L66" s="146"/>
    </row>
    <row r="67" spans="2:12" s="1" customFormat="1" ht="21.75" customHeight="1">
      <c r="B67" s="33"/>
      <c r="C67" s="34"/>
      <c r="D67" s="34"/>
      <c r="E67" s="34"/>
      <c r="F67" s="34"/>
      <c r="G67" s="34"/>
      <c r="H67" s="34"/>
      <c r="I67" s="102"/>
      <c r="J67" s="34"/>
      <c r="K67" s="34"/>
      <c r="L67" s="37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24"/>
      <c r="J68" s="46"/>
      <c r="K68" s="46"/>
      <c r="L68" s="37"/>
    </row>
    <row r="72" spans="2:12" s="1" customFormat="1" ht="6.95" customHeight="1">
      <c r="B72" s="47"/>
      <c r="C72" s="48"/>
      <c r="D72" s="48"/>
      <c r="E72" s="48"/>
      <c r="F72" s="48"/>
      <c r="G72" s="48"/>
      <c r="H72" s="48"/>
      <c r="I72" s="127"/>
      <c r="J72" s="48"/>
      <c r="K72" s="48"/>
      <c r="L72" s="37"/>
    </row>
    <row r="73" spans="2:12" s="1" customFormat="1" ht="24.95" customHeight="1">
      <c r="B73" s="33"/>
      <c r="C73" s="22" t="s">
        <v>125</v>
      </c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6.95" customHeight="1">
      <c r="B74" s="33"/>
      <c r="C74" s="34"/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12" customHeight="1">
      <c r="B75" s="33"/>
      <c r="C75" s="28" t="s">
        <v>16</v>
      </c>
      <c r="D75" s="34"/>
      <c r="E75" s="34"/>
      <c r="F75" s="34"/>
      <c r="G75" s="34"/>
      <c r="H75" s="34"/>
      <c r="I75" s="102"/>
      <c r="J75" s="34"/>
      <c r="K75" s="34"/>
      <c r="L75" s="37"/>
    </row>
    <row r="76" spans="2:12" s="1" customFormat="1" ht="16.5" customHeight="1">
      <c r="B76" s="33"/>
      <c r="C76" s="34"/>
      <c r="D76" s="34"/>
      <c r="E76" s="293" t="str">
        <f>E7</f>
        <v>ZŠ Libušina - 1.NP - Karlovy Vary - Stavební část</v>
      </c>
      <c r="F76" s="294"/>
      <c r="G76" s="294"/>
      <c r="H76" s="294"/>
      <c r="I76" s="102"/>
      <c r="J76" s="34"/>
      <c r="K76" s="34"/>
      <c r="L76" s="37"/>
    </row>
    <row r="77" spans="2:12" s="1" customFormat="1" ht="12" customHeight="1">
      <c r="B77" s="33"/>
      <c r="C77" s="28" t="s">
        <v>97</v>
      </c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16.5" customHeight="1">
      <c r="B78" s="33"/>
      <c r="C78" s="34"/>
      <c r="D78" s="34"/>
      <c r="E78" s="266" t="str">
        <f>E9</f>
        <v>B - ZTI</v>
      </c>
      <c r="F78" s="265"/>
      <c r="G78" s="265"/>
      <c r="H78" s="265"/>
      <c r="I78" s="102"/>
      <c r="J78" s="34"/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2"/>
      <c r="J79" s="34"/>
      <c r="K79" s="34"/>
      <c r="L79" s="37"/>
    </row>
    <row r="80" spans="2:12" s="1" customFormat="1" ht="12" customHeight="1">
      <c r="B80" s="33"/>
      <c r="C80" s="28" t="s">
        <v>22</v>
      </c>
      <c r="D80" s="34"/>
      <c r="E80" s="34"/>
      <c r="F80" s="26" t="str">
        <f>F12</f>
        <v>Karlovy Vary</v>
      </c>
      <c r="G80" s="34"/>
      <c r="H80" s="34"/>
      <c r="I80" s="103" t="s">
        <v>24</v>
      </c>
      <c r="J80" s="54" t="str">
        <f>IF(J12="","",J12)</f>
        <v>5. 6. 2019</v>
      </c>
      <c r="K80" s="34"/>
      <c r="L80" s="37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102"/>
      <c r="J81" s="34"/>
      <c r="K81" s="34"/>
      <c r="L81" s="37"/>
    </row>
    <row r="82" spans="2:65" s="1" customFormat="1" ht="24.95" customHeight="1">
      <c r="B82" s="33"/>
      <c r="C82" s="28" t="s">
        <v>26</v>
      </c>
      <c r="D82" s="34"/>
      <c r="E82" s="34"/>
      <c r="F82" s="26" t="str">
        <f>E15</f>
        <v xml:space="preserve"> </v>
      </c>
      <c r="G82" s="34"/>
      <c r="H82" s="34"/>
      <c r="I82" s="103" t="s">
        <v>33</v>
      </c>
      <c r="J82" s="31" t="str">
        <f>E21</f>
        <v>BPO spol. s r.o.,Lidická 1239,36317 OSTROV</v>
      </c>
      <c r="K82" s="34"/>
      <c r="L82" s="37"/>
    </row>
    <row r="83" spans="2:65" s="1" customFormat="1" ht="13.7" customHeight="1">
      <c r="B83" s="33"/>
      <c r="C83" s="28" t="s">
        <v>31</v>
      </c>
      <c r="D83" s="34"/>
      <c r="E83" s="34"/>
      <c r="F83" s="26" t="str">
        <f>IF(E18="","",E18)</f>
        <v>Vyplň údaj</v>
      </c>
      <c r="G83" s="34"/>
      <c r="H83" s="34"/>
      <c r="I83" s="103" t="s">
        <v>36</v>
      </c>
      <c r="J83" s="31" t="str">
        <f>E24</f>
        <v>Tomanová Ing.</v>
      </c>
      <c r="K83" s="34"/>
      <c r="L83" s="37"/>
    </row>
    <row r="84" spans="2:65" s="1" customFormat="1" ht="10.35" customHeight="1">
      <c r="B84" s="33"/>
      <c r="C84" s="34"/>
      <c r="D84" s="34"/>
      <c r="E84" s="34"/>
      <c r="F84" s="34"/>
      <c r="G84" s="34"/>
      <c r="H84" s="34"/>
      <c r="I84" s="102"/>
      <c r="J84" s="34"/>
      <c r="K84" s="34"/>
      <c r="L84" s="37"/>
    </row>
    <row r="85" spans="2:65" s="9" customFormat="1" ht="29.25" customHeight="1">
      <c r="B85" s="147"/>
      <c r="C85" s="148" t="s">
        <v>126</v>
      </c>
      <c r="D85" s="149" t="s">
        <v>59</v>
      </c>
      <c r="E85" s="149" t="s">
        <v>55</v>
      </c>
      <c r="F85" s="149" t="s">
        <v>56</v>
      </c>
      <c r="G85" s="149" t="s">
        <v>127</v>
      </c>
      <c r="H85" s="149" t="s">
        <v>128</v>
      </c>
      <c r="I85" s="150" t="s">
        <v>129</v>
      </c>
      <c r="J85" s="149" t="s">
        <v>101</v>
      </c>
      <c r="K85" s="151" t="s">
        <v>130</v>
      </c>
      <c r="L85" s="152"/>
      <c r="M85" s="63" t="s">
        <v>28</v>
      </c>
      <c r="N85" s="64" t="s">
        <v>44</v>
      </c>
      <c r="O85" s="64" t="s">
        <v>131</v>
      </c>
      <c r="P85" s="64" t="s">
        <v>132</v>
      </c>
      <c r="Q85" s="64" t="s">
        <v>133</v>
      </c>
      <c r="R85" s="64" t="s">
        <v>134</v>
      </c>
      <c r="S85" s="64" t="s">
        <v>135</v>
      </c>
      <c r="T85" s="65" t="s">
        <v>136</v>
      </c>
    </row>
    <row r="86" spans="2:65" s="1" customFormat="1" ht="22.9" customHeight="1">
      <c r="B86" s="33"/>
      <c r="C86" s="70" t="s">
        <v>137</v>
      </c>
      <c r="D86" s="34"/>
      <c r="E86" s="34"/>
      <c r="F86" s="34"/>
      <c r="G86" s="34"/>
      <c r="H86" s="34"/>
      <c r="I86" s="102"/>
      <c r="J86" s="153">
        <f>BK86</f>
        <v>0</v>
      </c>
      <c r="K86" s="34"/>
      <c r="L86" s="37"/>
      <c r="M86" s="66"/>
      <c r="N86" s="67"/>
      <c r="O86" s="67"/>
      <c r="P86" s="154">
        <f>P87+P105</f>
        <v>0</v>
      </c>
      <c r="Q86" s="67"/>
      <c r="R86" s="154">
        <f>R87+R105</f>
        <v>8.5199999999999998E-2</v>
      </c>
      <c r="S86" s="67"/>
      <c r="T86" s="155">
        <f>T87+T105</f>
        <v>5.3940000000000002E-2</v>
      </c>
      <c r="AT86" s="16" t="s">
        <v>73</v>
      </c>
      <c r="AU86" s="16" t="s">
        <v>102</v>
      </c>
      <c r="BK86" s="156">
        <f>BK87+BK105</f>
        <v>0</v>
      </c>
    </row>
    <row r="87" spans="2:65" s="10" customFormat="1" ht="25.9" customHeight="1">
      <c r="B87" s="157"/>
      <c r="C87" s="158"/>
      <c r="D87" s="159" t="s">
        <v>73</v>
      </c>
      <c r="E87" s="160" t="s">
        <v>138</v>
      </c>
      <c r="F87" s="160" t="s">
        <v>139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P88+P94</f>
        <v>0</v>
      </c>
      <c r="Q87" s="165"/>
      <c r="R87" s="166">
        <f>R88+R94</f>
        <v>0</v>
      </c>
      <c r="S87" s="165"/>
      <c r="T87" s="167">
        <f>T88+T94</f>
        <v>0</v>
      </c>
      <c r="AR87" s="168" t="s">
        <v>82</v>
      </c>
      <c r="AT87" s="169" t="s">
        <v>73</v>
      </c>
      <c r="AU87" s="169" t="s">
        <v>74</v>
      </c>
      <c r="AY87" s="168" t="s">
        <v>140</v>
      </c>
      <c r="BK87" s="170">
        <f>BK88+BK94</f>
        <v>0</v>
      </c>
    </row>
    <row r="88" spans="2:65" s="10" customFormat="1" ht="22.9" customHeight="1">
      <c r="B88" s="157"/>
      <c r="C88" s="158"/>
      <c r="D88" s="159" t="s">
        <v>73</v>
      </c>
      <c r="E88" s="171" t="s">
        <v>141</v>
      </c>
      <c r="F88" s="171" t="s">
        <v>142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SUM(P89:P93)</f>
        <v>0</v>
      </c>
      <c r="Q88" s="165"/>
      <c r="R88" s="166">
        <f>SUM(R89:R93)</f>
        <v>0</v>
      </c>
      <c r="S88" s="165"/>
      <c r="T88" s="167">
        <f>SUM(T89:T93)</f>
        <v>0</v>
      </c>
      <c r="AR88" s="168" t="s">
        <v>82</v>
      </c>
      <c r="AT88" s="169" t="s">
        <v>73</v>
      </c>
      <c r="AU88" s="169" t="s">
        <v>82</v>
      </c>
      <c r="AY88" s="168" t="s">
        <v>140</v>
      </c>
      <c r="BK88" s="170">
        <f>SUM(BK89:BK93)</f>
        <v>0</v>
      </c>
    </row>
    <row r="89" spans="2:65" s="1" customFormat="1" ht="16.5" customHeight="1">
      <c r="B89" s="33"/>
      <c r="C89" s="173" t="s">
        <v>82</v>
      </c>
      <c r="D89" s="173" t="s">
        <v>143</v>
      </c>
      <c r="E89" s="174" t="s">
        <v>1255</v>
      </c>
      <c r="F89" s="175" t="s">
        <v>1256</v>
      </c>
      <c r="G89" s="176" t="s">
        <v>1257</v>
      </c>
      <c r="H89" s="177">
        <v>1</v>
      </c>
      <c r="I89" s="178"/>
      <c r="J89" s="179">
        <f>ROUND(I89*H89,2)</f>
        <v>0</v>
      </c>
      <c r="K89" s="175" t="s">
        <v>28</v>
      </c>
      <c r="L89" s="37"/>
      <c r="M89" s="180" t="s">
        <v>28</v>
      </c>
      <c r="N89" s="181" t="s">
        <v>45</v>
      </c>
      <c r="O89" s="59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16" t="s">
        <v>148</v>
      </c>
      <c r="AT89" s="16" t="s">
        <v>143</v>
      </c>
      <c r="AU89" s="16" t="s">
        <v>84</v>
      </c>
      <c r="AY89" s="16" t="s">
        <v>140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82</v>
      </c>
      <c r="BK89" s="184">
        <f>ROUND(I89*H89,2)</f>
        <v>0</v>
      </c>
      <c r="BL89" s="16" t="s">
        <v>148</v>
      </c>
      <c r="BM89" s="16" t="s">
        <v>1258</v>
      </c>
    </row>
    <row r="90" spans="2:65" s="1" customFormat="1" ht="11.25">
      <c r="B90" s="33"/>
      <c r="C90" s="34"/>
      <c r="D90" s="185" t="s">
        <v>150</v>
      </c>
      <c r="E90" s="34"/>
      <c r="F90" s="186" t="s">
        <v>1256</v>
      </c>
      <c r="G90" s="34"/>
      <c r="H90" s="34"/>
      <c r="I90" s="102"/>
      <c r="J90" s="34"/>
      <c r="K90" s="34"/>
      <c r="L90" s="37"/>
      <c r="M90" s="187"/>
      <c r="N90" s="59"/>
      <c r="O90" s="59"/>
      <c r="P90" s="59"/>
      <c r="Q90" s="59"/>
      <c r="R90" s="59"/>
      <c r="S90" s="59"/>
      <c r="T90" s="60"/>
      <c r="AT90" s="16" t="s">
        <v>150</v>
      </c>
      <c r="AU90" s="16" t="s">
        <v>84</v>
      </c>
    </row>
    <row r="91" spans="2:65" s="11" customFormat="1" ht="11.25">
      <c r="B91" s="188"/>
      <c r="C91" s="189"/>
      <c r="D91" s="185" t="s">
        <v>152</v>
      </c>
      <c r="E91" s="190" t="s">
        <v>28</v>
      </c>
      <c r="F91" s="191" t="s">
        <v>1259</v>
      </c>
      <c r="G91" s="189"/>
      <c r="H91" s="190" t="s">
        <v>28</v>
      </c>
      <c r="I91" s="192"/>
      <c r="J91" s="189"/>
      <c r="K91" s="189"/>
      <c r="L91" s="193"/>
      <c r="M91" s="194"/>
      <c r="N91" s="195"/>
      <c r="O91" s="195"/>
      <c r="P91" s="195"/>
      <c r="Q91" s="195"/>
      <c r="R91" s="195"/>
      <c r="S91" s="195"/>
      <c r="T91" s="196"/>
      <c r="AT91" s="197" t="s">
        <v>152</v>
      </c>
      <c r="AU91" s="197" t="s">
        <v>84</v>
      </c>
      <c r="AV91" s="11" t="s">
        <v>82</v>
      </c>
      <c r="AW91" s="11" t="s">
        <v>35</v>
      </c>
      <c r="AX91" s="11" t="s">
        <v>74</v>
      </c>
      <c r="AY91" s="197" t="s">
        <v>140</v>
      </c>
    </row>
    <row r="92" spans="2:65" s="11" customFormat="1" ht="11.25">
      <c r="B92" s="188"/>
      <c r="C92" s="189"/>
      <c r="D92" s="185" t="s">
        <v>152</v>
      </c>
      <c r="E92" s="190" t="s">
        <v>28</v>
      </c>
      <c r="F92" s="191" t="s">
        <v>1260</v>
      </c>
      <c r="G92" s="189"/>
      <c r="H92" s="190" t="s">
        <v>28</v>
      </c>
      <c r="I92" s="192"/>
      <c r="J92" s="189"/>
      <c r="K92" s="189"/>
      <c r="L92" s="193"/>
      <c r="M92" s="194"/>
      <c r="N92" s="195"/>
      <c r="O92" s="195"/>
      <c r="P92" s="195"/>
      <c r="Q92" s="195"/>
      <c r="R92" s="195"/>
      <c r="S92" s="195"/>
      <c r="T92" s="196"/>
      <c r="AT92" s="197" t="s">
        <v>152</v>
      </c>
      <c r="AU92" s="197" t="s">
        <v>84</v>
      </c>
      <c r="AV92" s="11" t="s">
        <v>82</v>
      </c>
      <c r="AW92" s="11" t="s">
        <v>35</v>
      </c>
      <c r="AX92" s="11" t="s">
        <v>74</v>
      </c>
      <c r="AY92" s="197" t="s">
        <v>140</v>
      </c>
    </row>
    <row r="93" spans="2:65" s="12" customFormat="1" ht="11.25">
      <c r="B93" s="198"/>
      <c r="C93" s="199"/>
      <c r="D93" s="185" t="s">
        <v>152</v>
      </c>
      <c r="E93" s="200" t="s">
        <v>28</v>
      </c>
      <c r="F93" s="201" t="s">
        <v>1261</v>
      </c>
      <c r="G93" s="199"/>
      <c r="H93" s="202">
        <v>1</v>
      </c>
      <c r="I93" s="203"/>
      <c r="J93" s="199"/>
      <c r="K93" s="199"/>
      <c r="L93" s="204"/>
      <c r="M93" s="205"/>
      <c r="N93" s="206"/>
      <c r="O93" s="206"/>
      <c r="P93" s="206"/>
      <c r="Q93" s="206"/>
      <c r="R93" s="206"/>
      <c r="S93" s="206"/>
      <c r="T93" s="207"/>
      <c r="AT93" s="208" t="s">
        <v>152</v>
      </c>
      <c r="AU93" s="208" t="s">
        <v>84</v>
      </c>
      <c r="AV93" s="12" t="s">
        <v>84</v>
      </c>
      <c r="AW93" s="12" t="s">
        <v>35</v>
      </c>
      <c r="AX93" s="12" t="s">
        <v>82</v>
      </c>
      <c r="AY93" s="208" t="s">
        <v>140</v>
      </c>
    </row>
    <row r="94" spans="2:65" s="10" customFormat="1" ht="22.9" customHeight="1">
      <c r="B94" s="157"/>
      <c r="C94" s="158"/>
      <c r="D94" s="159" t="s">
        <v>73</v>
      </c>
      <c r="E94" s="171" t="s">
        <v>499</v>
      </c>
      <c r="F94" s="171" t="s">
        <v>500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SUM(P95:P104)</f>
        <v>0</v>
      </c>
      <c r="Q94" s="165"/>
      <c r="R94" s="166">
        <f>SUM(R95:R104)</f>
        <v>0</v>
      </c>
      <c r="S94" s="165"/>
      <c r="T94" s="167">
        <f>SUM(T95:T104)</f>
        <v>0</v>
      </c>
      <c r="AR94" s="168" t="s">
        <v>82</v>
      </c>
      <c r="AT94" s="169" t="s">
        <v>73</v>
      </c>
      <c r="AU94" s="169" t="s">
        <v>82</v>
      </c>
      <c r="AY94" s="168" t="s">
        <v>140</v>
      </c>
      <c r="BK94" s="170">
        <f>SUM(BK95:BK104)</f>
        <v>0</v>
      </c>
    </row>
    <row r="95" spans="2:65" s="1" customFormat="1" ht="16.5" customHeight="1">
      <c r="B95" s="33"/>
      <c r="C95" s="173" t="s">
        <v>84</v>
      </c>
      <c r="D95" s="173" t="s">
        <v>143</v>
      </c>
      <c r="E95" s="174" t="s">
        <v>1262</v>
      </c>
      <c r="F95" s="175" t="s">
        <v>1263</v>
      </c>
      <c r="G95" s="176" t="s">
        <v>146</v>
      </c>
      <c r="H95" s="177">
        <v>5.3999999999999999E-2</v>
      </c>
      <c r="I95" s="178"/>
      <c r="J95" s="179">
        <f>ROUND(I95*H95,2)</f>
        <v>0</v>
      </c>
      <c r="K95" s="175" t="s">
        <v>147</v>
      </c>
      <c r="L95" s="37"/>
      <c r="M95" s="180" t="s">
        <v>28</v>
      </c>
      <c r="N95" s="181" t="s">
        <v>45</v>
      </c>
      <c r="O95" s="59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6" t="s">
        <v>148</v>
      </c>
      <c r="AT95" s="16" t="s">
        <v>143</v>
      </c>
      <c r="AU95" s="16" t="s">
        <v>84</v>
      </c>
      <c r="AY95" s="16" t="s">
        <v>140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82</v>
      </c>
      <c r="BK95" s="184">
        <f>ROUND(I95*H95,2)</f>
        <v>0</v>
      </c>
      <c r="BL95" s="16" t="s">
        <v>148</v>
      </c>
      <c r="BM95" s="16" t="s">
        <v>1264</v>
      </c>
    </row>
    <row r="96" spans="2:65" s="1" customFormat="1" ht="19.5">
      <c r="B96" s="33"/>
      <c r="C96" s="34"/>
      <c r="D96" s="185" t="s">
        <v>150</v>
      </c>
      <c r="E96" s="34"/>
      <c r="F96" s="186" t="s">
        <v>1265</v>
      </c>
      <c r="G96" s="34"/>
      <c r="H96" s="34"/>
      <c r="I96" s="102"/>
      <c r="J96" s="34"/>
      <c r="K96" s="34"/>
      <c r="L96" s="37"/>
      <c r="M96" s="187"/>
      <c r="N96" s="59"/>
      <c r="O96" s="59"/>
      <c r="P96" s="59"/>
      <c r="Q96" s="59"/>
      <c r="R96" s="59"/>
      <c r="S96" s="59"/>
      <c r="T96" s="60"/>
      <c r="AT96" s="16" t="s">
        <v>150</v>
      </c>
      <c r="AU96" s="16" t="s">
        <v>84</v>
      </c>
    </row>
    <row r="97" spans="2:65" s="1" customFormat="1" ht="16.5" customHeight="1">
      <c r="B97" s="33"/>
      <c r="C97" s="173" t="s">
        <v>141</v>
      </c>
      <c r="D97" s="173" t="s">
        <v>143</v>
      </c>
      <c r="E97" s="174" t="s">
        <v>507</v>
      </c>
      <c r="F97" s="175" t="s">
        <v>508</v>
      </c>
      <c r="G97" s="176" t="s">
        <v>146</v>
      </c>
      <c r="H97" s="177">
        <v>5.3999999999999999E-2</v>
      </c>
      <c r="I97" s="178"/>
      <c r="J97" s="179">
        <f>ROUND(I97*H97,2)</f>
        <v>0</v>
      </c>
      <c r="K97" s="175" t="s">
        <v>147</v>
      </c>
      <c r="L97" s="37"/>
      <c r="M97" s="180" t="s">
        <v>28</v>
      </c>
      <c r="N97" s="181" t="s">
        <v>45</v>
      </c>
      <c r="O97" s="59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6" t="s">
        <v>148</v>
      </c>
      <c r="AT97" s="16" t="s">
        <v>143</v>
      </c>
      <c r="AU97" s="16" t="s">
        <v>84</v>
      </c>
      <c r="AY97" s="16" t="s">
        <v>140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82</v>
      </c>
      <c r="BK97" s="184">
        <f>ROUND(I97*H97,2)</f>
        <v>0</v>
      </c>
      <c r="BL97" s="16" t="s">
        <v>148</v>
      </c>
      <c r="BM97" s="16" t="s">
        <v>1266</v>
      </c>
    </row>
    <row r="98" spans="2:65" s="1" customFormat="1" ht="11.25">
      <c r="B98" s="33"/>
      <c r="C98" s="34"/>
      <c r="D98" s="185" t="s">
        <v>150</v>
      </c>
      <c r="E98" s="34"/>
      <c r="F98" s="186" t="s">
        <v>510</v>
      </c>
      <c r="G98" s="34"/>
      <c r="H98" s="34"/>
      <c r="I98" s="102"/>
      <c r="J98" s="34"/>
      <c r="K98" s="34"/>
      <c r="L98" s="37"/>
      <c r="M98" s="187"/>
      <c r="N98" s="59"/>
      <c r="O98" s="59"/>
      <c r="P98" s="59"/>
      <c r="Q98" s="59"/>
      <c r="R98" s="59"/>
      <c r="S98" s="59"/>
      <c r="T98" s="60"/>
      <c r="AT98" s="16" t="s">
        <v>150</v>
      </c>
      <c r="AU98" s="16" t="s">
        <v>84</v>
      </c>
    </row>
    <row r="99" spans="2:65" s="1" customFormat="1" ht="16.5" customHeight="1">
      <c r="B99" s="33"/>
      <c r="C99" s="173" t="s">
        <v>148</v>
      </c>
      <c r="D99" s="173" t="s">
        <v>143</v>
      </c>
      <c r="E99" s="174" t="s">
        <v>512</v>
      </c>
      <c r="F99" s="175" t="s">
        <v>513</v>
      </c>
      <c r="G99" s="176" t="s">
        <v>146</v>
      </c>
      <c r="H99" s="177">
        <v>0.59399999999999997</v>
      </c>
      <c r="I99" s="178"/>
      <c r="J99" s="179">
        <f>ROUND(I99*H99,2)</f>
        <v>0</v>
      </c>
      <c r="K99" s="175" t="s">
        <v>147</v>
      </c>
      <c r="L99" s="37"/>
      <c r="M99" s="180" t="s">
        <v>28</v>
      </c>
      <c r="N99" s="181" t="s">
        <v>45</v>
      </c>
      <c r="O99" s="59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16" t="s">
        <v>148</v>
      </c>
      <c r="AT99" s="16" t="s">
        <v>143</v>
      </c>
      <c r="AU99" s="16" t="s">
        <v>84</v>
      </c>
      <c r="AY99" s="16" t="s">
        <v>140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82</v>
      </c>
      <c r="BK99" s="184">
        <f>ROUND(I99*H99,2)</f>
        <v>0</v>
      </c>
      <c r="BL99" s="16" t="s">
        <v>148</v>
      </c>
      <c r="BM99" s="16" t="s">
        <v>1267</v>
      </c>
    </row>
    <row r="100" spans="2:65" s="1" customFormat="1" ht="19.5">
      <c r="B100" s="33"/>
      <c r="C100" s="34"/>
      <c r="D100" s="185" t="s">
        <v>150</v>
      </c>
      <c r="E100" s="34"/>
      <c r="F100" s="186" t="s">
        <v>515</v>
      </c>
      <c r="G100" s="34"/>
      <c r="H100" s="34"/>
      <c r="I100" s="102"/>
      <c r="J100" s="34"/>
      <c r="K100" s="34"/>
      <c r="L100" s="37"/>
      <c r="M100" s="187"/>
      <c r="N100" s="59"/>
      <c r="O100" s="59"/>
      <c r="P100" s="59"/>
      <c r="Q100" s="59"/>
      <c r="R100" s="59"/>
      <c r="S100" s="59"/>
      <c r="T100" s="60"/>
      <c r="AT100" s="16" t="s">
        <v>150</v>
      </c>
      <c r="AU100" s="16" t="s">
        <v>84</v>
      </c>
    </row>
    <row r="101" spans="2:65" s="11" customFormat="1" ht="11.25">
      <c r="B101" s="188"/>
      <c r="C101" s="189"/>
      <c r="D101" s="185" t="s">
        <v>152</v>
      </c>
      <c r="E101" s="190" t="s">
        <v>28</v>
      </c>
      <c r="F101" s="191" t="s">
        <v>516</v>
      </c>
      <c r="G101" s="189"/>
      <c r="H101" s="190" t="s">
        <v>28</v>
      </c>
      <c r="I101" s="192"/>
      <c r="J101" s="189"/>
      <c r="K101" s="189"/>
      <c r="L101" s="193"/>
      <c r="M101" s="194"/>
      <c r="N101" s="195"/>
      <c r="O101" s="195"/>
      <c r="P101" s="195"/>
      <c r="Q101" s="195"/>
      <c r="R101" s="195"/>
      <c r="S101" s="195"/>
      <c r="T101" s="196"/>
      <c r="AT101" s="197" t="s">
        <v>152</v>
      </c>
      <c r="AU101" s="197" t="s">
        <v>84</v>
      </c>
      <c r="AV101" s="11" t="s">
        <v>82</v>
      </c>
      <c r="AW101" s="11" t="s">
        <v>35</v>
      </c>
      <c r="AX101" s="11" t="s">
        <v>74</v>
      </c>
      <c r="AY101" s="197" t="s">
        <v>140</v>
      </c>
    </row>
    <row r="102" spans="2:65" s="12" customFormat="1" ht="11.25">
      <c r="B102" s="198"/>
      <c r="C102" s="199"/>
      <c r="D102" s="185" t="s">
        <v>152</v>
      </c>
      <c r="E102" s="200" t="s">
        <v>28</v>
      </c>
      <c r="F102" s="201" t="s">
        <v>1268</v>
      </c>
      <c r="G102" s="199"/>
      <c r="H102" s="202">
        <v>0.59399999999999997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152</v>
      </c>
      <c r="AU102" s="208" t="s">
        <v>84</v>
      </c>
      <c r="AV102" s="12" t="s">
        <v>84</v>
      </c>
      <c r="AW102" s="12" t="s">
        <v>35</v>
      </c>
      <c r="AX102" s="12" t="s">
        <v>82</v>
      </c>
      <c r="AY102" s="208" t="s">
        <v>140</v>
      </c>
    </row>
    <row r="103" spans="2:65" s="1" customFormat="1" ht="16.5" customHeight="1">
      <c r="B103" s="33"/>
      <c r="C103" s="173" t="s">
        <v>180</v>
      </c>
      <c r="D103" s="173" t="s">
        <v>143</v>
      </c>
      <c r="E103" s="174" t="s">
        <v>519</v>
      </c>
      <c r="F103" s="175" t="s">
        <v>520</v>
      </c>
      <c r="G103" s="176" t="s">
        <v>146</v>
      </c>
      <c r="H103" s="177">
        <v>5.3999999999999999E-2</v>
      </c>
      <c r="I103" s="178"/>
      <c r="J103" s="179">
        <f>ROUND(I103*H103,2)</f>
        <v>0</v>
      </c>
      <c r="K103" s="175" t="s">
        <v>147</v>
      </c>
      <c r="L103" s="37"/>
      <c r="M103" s="180" t="s">
        <v>28</v>
      </c>
      <c r="N103" s="181" t="s">
        <v>45</v>
      </c>
      <c r="O103" s="59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6" t="s">
        <v>148</v>
      </c>
      <c r="AT103" s="16" t="s">
        <v>143</v>
      </c>
      <c r="AU103" s="16" t="s">
        <v>84</v>
      </c>
      <c r="AY103" s="16" t="s">
        <v>140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82</v>
      </c>
      <c r="BK103" s="184">
        <f>ROUND(I103*H103,2)</f>
        <v>0</v>
      </c>
      <c r="BL103" s="16" t="s">
        <v>148</v>
      </c>
      <c r="BM103" s="16" t="s">
        <v>1269</v>
      </c>
    </row>
    <row r="104" spans="2:65" s="1" customFormat="1" ht="19.5">
      <c r="B104" s="33"/>
      <c r="C104" s="34"/>
      <c r="D104" s="185" t="s">
        <v>150</v>
      </c>
      <c r="E104" s="34"/>
      <c r="F104" s="186" t="s">
        <v>522</v>
      </c>
      <c r="G104" s="34"/>
      <c r="H104" s="34"/>
      <c r="I104" s="102"/>
      <c r="J104" s="34"/>
      <c r="K104" s="34"/>
      <c r="L104" s="37"/>
      <c r="M104" s="187"/>
      <c r="N104" s="59"/>
      <c r="O104" s="59"/>
      <c r="P104" s="59"/>
      <c r="Q104" s="59"/>
      <c r="R104" s="59"/>
      <c r="S104" s="59"/>
      <c r="T104" s="60"/>
      <c r="AT104" s="16" t="s">
        <v>150</v>
      </c>
      <c r="AU104" s="16" t="s">
        <v>84</v>
      </c>
    </row>
    <row r="105" spans="2:65" s="10" customFormat="1" ht="25.9" customHeight="1">
      <c r="B105" s="157"/>
      <c r="C105" s="158"/>
      <c r="D105" s="159" t="s">
        <v>73</v>
      </c>
      <c r="E105" s="160" t="s">
        <v>530</v>
      </c>
      <c r="F105" s="160" t="s">
        <v>531</v>
      </c>
      <c r="G105" s="158"/>
      <c r="H105" s="158"/>
      <c r="I105" s="161"/>
      <c r="J105" s="162">
        <f>BK105</f>
        <v>0</v>
      </c>
      <c r="K105" s="158"/>
      <c r="L105" s="163"/>
      <c r="M105" s="164"/>
      <c r="N105" s="165"/>
      <c r="O105" s="165"/>
      <c r="P105" s="166">
        <f>P106+P126+P151</f>
        <v>0</v>
      </c>
      <c r="Q105" s="165"/>
      <c r="R105" s="166">
        <f>R106+R126+R151</f>
        <v>8.5199999999999998E-2</v>
      </c>
      <c r="S105" s="165"/>
      <c r="T105" s="167">
        <f>T106+T126+T151</f>
        <v>5.3940000000000002E-2</v>
      </c>
      <c r="AR105" s="168" t="s">
        <v>84</v>
      </c>
      <c r="AT105" s="169" t="s">
        <v>73</v>
      </c>
      <c r="AU105" s="169" t="s">
        <v>74</v>
      </c>
      <c r="AY105" s="168" t="s">
        <v>140</v>
      </c>
      <c r="BK105" s="170">
        <f>BK106+BK126+BK151</f>
        <v>0</v>
      </c>
    </row>
    <row r="106" spans="2:65" s="10" customFormat="1" ht="22.9" customHeight="1">
      <c r="B106" s="157"/>
      <c r="C106" s="158"/>
      <c r="D106" s="159" t="s">
        <v>73</v>
      </c>
      <c r="E106" s="171" t="s">
        <v>1270</v>
      </c>
      <c r="F106" s="171" t="s">
        <v>1271</v>
      </c>
      <c r="G106" s="158"/>
      <c r="H106" s="158"/>
      <c r="I106" s="161"/>
      <c r="J106" s="172">
        <f>BK106</f>
        <v>0</v>
      </c>
      <c r="K106" s="158"/>
      <c r="L106" s="163"/>
      <c r="M106" s="164"/>
      <c r="N106" s="165"/>
      <c r="O106" s="165"/>
      <c r="P106" s="166">
        <f>SUM(P107:P125)</f>
        <v>0</v>
      </c>
      <c r="Q106" s="165"/>
      <c r="R106" s="166">
        <f>SUM(R107:R125)</f>
        <v>3.5599999999999998E-3</v>
      </c>
      <c r="S106" s="165"/>
      <c r="T106" s="167">
        <f>SUM(T107:T125)</f>
        <v>6.3E-3</v>
      </c>
      <c r="AR106" s="168" t="s">
        <v>84</v>
      </c>
      <c r="AT106" s="169" t="s">
        <v>73</v>
      </c>
      <c r="AU106" s="169" t="s">
        <v>82</v>
      </c>
      <c r="AY106" s="168" t="s">
        <v>140</v>
      </c>
      <c r="BK106" s="170">
        <f>SUM(BK107:BK125)</f>
        <v>0</v>
      </c>
    </row>
    <row r="107" spans="2:65" s="1" customFormat="1" ht="16.5" customHeight="1">
      <c r="B107" s="33"/>
      <c r="C107" s="173" t="s">
        <v>187</v>
      </c>
      <c r="D107" s="173" t="s">
        <v>143</v>
      </c>
      <c r="E107" s="174" t="s">
        <v>1272</v>
      </c>
      <c r="F107" s="175" t="s">
        <v>1273</v>
      </c>
      <c r="G107" s="176" t="s">
        <v>400</v>
      </c>
      <c r="H107" s="177">
        <v>3</v>
      </c>
      <c r="I107" s="178"/>
      <c r="J107" s="179">
        <f>ROUND(I107*H107,2)</f>
        <v>0</v>
      </c>
      <c r="K107" s="175" t="s">
        <v>147</v>
      </c>
      <c r="L107" s="37"/>
      <c r="M107" s="180" t="s">
        <v>28</v>
      </c>
      <c r="N107" s="181" t="s">
        <v>45</v>
      </c>
      <c r="O107" s="59"/>
      <c r="P107" s="182">
        <f>O107*H107</f>
        <v>0</v>
      </c>
      <c r="Q107" s="182">
        <v>0</v>
      </c>
      <c r="R107" s="182">
        <f>Q107*H107</f>
        <v>0</v>
      </c>
      <c r="S107" s="182">
        <v>2.0999999999999999E-3</v>
      </c>
      <c r="T107" s="183">
        <f>S107*H107</f>
        <v>6.3E-3</v>
      </c>
      <c r="AR107" s="16" t="s">
        <v>281</v>
      </c>
      <c r="AT107" s="16" t="s">
        <v>143</v>
      </c>
      <c r="AU107" s="16" t="s">
        <v>84</v>
      </c>
      <c r="AY107" s="16" t="s">
        <v>140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82</v>
      </c>
      <c r="BK107" s="184">
        <f>ROUND(I107*H107,2)</f>
        <v>0</v>
      </c>
      <c r="BL107" s="16" t="s">
        <v>281</v>
      </c>
      <c r="BM107" s="16" t="s">
        <v>1274</v>
      </c>
    </row>
    <row r="108" spans="2:65" s="1" customFormat="1" ht="11.25">
      <c r="B108" s="33"/>
      <c r="C108" s="34"/>
      <c r="D108" s="185" t="s">
        <v>150</v>
      </c>
      <c r="E108" s="34"/>
      <c r="F108" s="186" t="s">
        <v>1275</v>
      </c>
      <c r="G108" s="34"/>
      <c r="H108" s="34"/>
      <c r="I108" s="102"/>
      <c r="J108" s="34"/>
      <c r="K108" s="34"/>
      <c r="L108" s="37"/>
      <c r="M108" s="187"/>
      <c r="N108" s="59"/>
      <c r="O108" s="59"/>
      <c r="P108" s="59"/>
      <c r="Q108" s="59"/>
      <c r="R108" s="59"/>
      <c r="S108" s="59"/>
      <c r="T108" s="60"/>
      <c r="AT108" s="16" t="s">
        <v>150</v>
      </c>
      <c r="AU108" s="16" t="s">
        <v>84</v>
      </c>
    </row>
    <row r="109" spans="2:65" s="1" customFormat="1" ht="16.5" customHeight="1">
      <c r="B109" s="33"/>
      <c r="C109" s="173" t="s">
        <v>198</v>
      </c>
      <c r="D109" s="173" t="s">
        <v>143</v>
      </c>
      <c r="E109" s="174" t="s">
        <v>1276</v>
      </c>
      <c r="F109" s="175" t="s">
        <v>1277</v>
      </c>
      <c r="G109" s="176" t="s">
        <v>400</v>
      </c>
      <c r="H109" s="177">
        <v>4</v>
      </c>
      <c r="I109" s="178"/>
      <c r="J109" s="179">
        <f>ROUND(I109*H109,2)</f>
        <v>0</v>
      </c>
      <c r="K109" s="175" t="s">
        <v>147</v>
      </c>
      <c r="L109" s="37"/>
      <c r="M109" s="180" t="s">
        <v>28</v>
      </c>
      <c r="N109" s="181" t="s">
        <v>45</v>
      </c>
      <c r="O109" s="59"/>
      <c r="P109" s="182">
        <f>O109*H109</f>
        <v>0</v>
      </c>
      <c r="Q109" s="182">
        <v>2.9E-4</v>
      </c>
      <c r="R109" s="182">
        <f>Q109*H109</f>
        <v>1.16E-3</v>
      </c>
      <c r="S109" s="182">
        <v>0</v>
      </c>
      <c r="T109" s="183">
        <f>S109*H109</f>
        <v>0</v>
      </c>
      <c r="AR109" s="16" t="s">
        <v>281</v>
      </c>
      <c r="AT109" s="16" t="s">
        <v>143</v>
      </c>
      <c r="AU109" s="16" t="s">
        <v>84</v>
      </c>
      <c r="AY109" s="16" t="s">
        <v>140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82</v>
      </c>
      <c r="BK109" s="184">
        <f>ROUND(I109*H109,2)</f>
        <v>0</v>
      </c>
      <c r="BL109" s="16" t="s">
        <v>281</v>
      </c>
      <c r="BM109" s="16" t="s">
        <v>1278</v>
      </c>
    </row>
    <row r="110" spans="2:65" s="1" customFormat="1" ht="11.25">
      <c r="B110" s="33"/>
      <c r="C110" s="34"/>
      <c r="D110" s="185" t="s">
        <v>150</v>
      </c>
      <c r="E110" s="34"/>
      <c r="F110" s="186" t="s">
        <v>1279</v>
      </c>
      <c r="G110" s="34"/>
      <c r="H110" s="34"/>
      <c r="I110" s="102"/>
      <c r="J110" s="34"/>
      <c r="K110" s="34"/>
      <c r="L110" s="37"/>
      <c r="M110" s="187"/>
      <c r="N110" s="59"/>
      <c r="O110" s="59"/>
      <c r="P110" s="59"/>
      <c r="Q110" s="59"/>
      <c r="R110" s="59"/>
      <c r="S110" s="59"/>
      <c r="T110" s="60"/>
      <c r="AT110" s="16" t="s">
        <v>150</v>
      </c>
      <c r="AU110" s="16" t="s">
        <v>84</v>
      </c>
    </row>
    <row r="111" spans="2:65" s="11" customFormat="1" ht="11.25">
      <c r="B111" s="188"/>
      <c r="C111" s="189"/>
      <c r="D111" s="185" t="s">
        <v>152</v>
      </c>
      <c r="E111" s="190" t="s">
        <v>28</v>
      </c>
      <c r="F111" s="191" t="s">
        <v>1280</v>
      </c>
      <c r="G111" s="189"/>
      <c r="H111" s="190" t="s">
        <v>28</v>
      </c>
      <c r="I111" s="192"/>
      <c r="J111" s="189"/>
      <c r="K111" s="189"/>
      <c r="L111" s="193"/>
      <c r="M111" s="194"/>
      <c r="N111" s="195"/>
      <c r="O111" s="195"/>
      <c r="P111" s="195"/>
      <c r="Q111" s="195"/>
      <c r="R111" s="195"/>
      <c r="S111" s="195"/>
      <c r="T111" s="196"/>
      <c r="AT111" s="197" t="s">
        <v>152</v>
      </c>
      <c r="AU111" s="197" t="s">
        <v>84</v>
      </c>
      <c r="AV111" s="11" t="s">
        <v>82</v>
      </c>
      <c r="AW111" s="11" t="s">
        <v>35</v>
      </c>
      <c r="AX111" s="11" t="s">
        <v>74</v>
      </c>
      <c r="AY111" s="197" t="s">
        <v>140</v>
      </c>
    </row>
    <row r="112" spans="2:65" s="12" customFormat="1" ht="11.25">
      <c r="B112" s="198"/>
      <c r="C112" s="199"/>
      <c r="D112" s="185" t="s">
        <v>152</v>
      </c>
      <c r="E112" s="200" t="s">
        <v>28</v>
      </c>
      <c r="F112" s="201" t="s">
        <v>1203</v>
      </c>
      <c r="G112" s="199"/>
      <c r="H112" s="202">
        <v>4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152</v>
      </c>
      <c r="AU112" s="208" t="s">
        <v>84</v>
      </c>
      <c r="AV112" s="12" t="s">
        <v>84</v>
      </c>
      <c r="AW112" s="12" t="s">
        <v>35</v>
      </c>
      <c r="AX112" s="12" t="s">
        <v>82</v>
      </c>
      <c r="AY112" s="208" t="s">
        <v>140</v>
      </c>
    </row>
    <row r="113" spans="2:65" s="1" customFormat="1" ht="16.5" customHeight="1">
      <c r="B113" s="33"/>
      <c r="C113" s="173" t="s">
        <v>206</v>
      </c>
      <c r="D113" s="173" t="s">
        <v>143</v>
      </c>
      <c r="E113" s="174" t="s">
        <v>1281</v>
      </c>
      <c r="F113" s="175" t="s">
        <v>1282</v>
      </c>
      <c r="G113" s="176" t="s">
        <v>400</v>
      </c>
      <c r="H113" s="177">
        <v>4</v>
      </c>
      <c r="I113" s="178"/>
      <c r="J113" s="179">
        <f>ROUND(I113*H113,2)</f>
        <v>0</v>
      </c>
      <c r="K113" s="175" t="s">
        <v>147</v>
      </c>
      <c r="L113" s="37"/>
      <c r="M113" s="180" t="s">
        <v>28</v>
      </c>
      <c r="N113" s="181" t="s">
        <v>45</v>
      </c>
      <c r="O113" s="59"/>
      <c r="P113" s="182">
        <f>O113*H113</f>
        <v>0</v>
      </c>
      <c r="Q113" s="182">
        <v>3.5E-4</v>
      </c>
      <c r="R113" s="182">
        <f>Q113*H113</f>
        <v>1.4E-3</v>
      </c>
      <c r="S113" s="182">
        <v>0</v>
      </c>
      <c r="T113" s="183">
        <f>S113*H113</f>
        <v>0</v>
      </c>
      <c r="AR113" s="16" t="s">
        <v>281</v>
      </c>
      <c r="AT113" s="16" t="s">
        <v>143</v>
      </c>
      <c r="AU113" s="16" t="s">
        <v>84</v>
      </c>
      <c r="AY113" s="16" t="s">
        <v>140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82</v>
      </c>
      <c r="BK113" s="184">
        <f>ROUND(I113*H113,2)</f>
        <v>0</v>
      </c>
      <c r="BL113" s="16" t="s">
        <v>281</v>
      </c>
      <c r="BM113" s="16" t="s">
        <v>1283</v>
      </c>
    </row>
    <row r="114" spans="2:65" s="1" customFormat="1" ht="11.25">
      <c r="B114" s="33"/>
      <c r="C114" s="34"/>
      <c r="D114" s="185" t="s">
        <v>150</v>
      </c>
      <c r="E114" s="34"/>
      <c r="F114" s="186" t="s">
        <v>1284</v>
      </c>
      <c r="G114" s="34"/>
      <c r="H114" s="34"/>
      <c r="I114" s="102"/>
      <c r="J114" s="34"/>
      <c r="K114" s="34"/>
      <c r="L114" s="37"/>
      <c r="M114" s="187"/>
      <c r="N114" s="59"/>
      <c r="O114" s="59"/>
      <c r="P114" s="59"/>
      <c r="Q114" s="59"/>
      <c r="R114" s="59"/>
      <c r="S114" s="59"/>
      <c r="T114" s="60"/>
      <c r="AT114" s="16" t="s">
        <v>150</v>
      </c>
      <c r="AU114" s="16" t="s">
        <v>84</v>
      </c>
    </row>
    <row r="115" spans="2:65" s="11" customFormat="1" ht="11.25">
      <c r="B115" s="188"/>
      <c r="C115" s="189"/>
      <c r="D115" s="185" t="s">
        <v>152</v>
      </c>
      <c r="E115" s="190" t="s">
        <v>28</v>
      </c>
      <c r="F115" s="191" t="s">
        <v>1285</v>
      </c>
      <c r="G115" s="189"/>
      <c r="H115" s="190" t="s">
        <v>28</v>
      </c>
      <c r="I115" s="192"/>
      <c r="J115" s="189"/>
      <c r="K115" s="189"/>
      <c r="L115" s="193"/>
      <c r="M115" s="194"/>
      <c r="N115" s="195"/>
      <c r="O115" s="195"/>
      <c r="P115" s="195"/>
      <c r="Q115" s="195"/>
      <c r="R115" s="195"/>
      <c r="S115" s="195"/>
      <c r="T115" s="196"/>
      <c r="AT115" s="197" t="s">
        <v>152</v>
      </c>
      <c r="AU115" s="197" t="s">
        <v>84</v>
      </c>
      <c r="AV115" s="11" t="s">
        <v>82</v>
      </c>
      <c r="AW115" s="11" t="s">
        <v>35</v>
      </c>
      <c r="AX115" s="11" t="s">
        <v>74</v>
      </c>
      <c r="AY115" s="197" t="s">
        <v>140</v>
      </c>
    </row>
    <row r="116" spans="2:65" s="12" customFormat="1" ht="11.25">
      <c r="B116" s="198"/>
      <c r="C116" s="199"/>
      <c r="D116" s="185" t="s">
        <v>152</v>
      </c>
      <c r="E116" s="200" t="s">
        <v>28</v>
      </c>
      <c r="F116" s="201" t="s">
        <v>1203</v>
      </c>
      <c r="G116" s="199"/>
      <c r="H116" s="202">
        <v>4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152</v>
      </c>
      <c r="AU116" s="208" t="s">
        <v>84</v>
      </c>
      <c r="AV116" s="12" t="s">
        <v>84</v>
      </c>
      <c r="AW116" s="12" t="s">
        <v>35</v>
      </c>
      <c r="AX116" s="12" t="s">
        <v>82</v>
      </c>
      <c r="AY116" s="208" t="s">
        <v>140</v>
      </c>
    </row>
    <row r="117" spans="2:65" s="1" customFormat="1" ht="16.5" customHeight="1">
      <c r="B117" s="33"/>
      <c r="C117" s="173" t="s">
        <v>213</v>
      </c>
      <c r="D117" s="173" t="s">
        <v>143</v>
      </c>
      <c r="E117" s="174" t="s">
        <v>1286</v>
      </c>
      <c r="F117" s="175" t="s">
        <v>1287</v>
      </c>
      <c r="G117" s="176" t="s">
        <v>314</v>
      </c>
      <c r="H117" s="177">
        <v>2</v>
      </c>
      <c r="I117" s="178"/>
      <c r="J117" s="179">
        <f>ROUND(I117*H117,2)</f>
        <v>0</v>
      </c>
      <c r="K117" s="175" t="s">
        <v>147</v>
      </c>
      <c r="L117" s="37"/>
      <c r="M117" s="180" t="s">
        <v>28</v>
      </c>
      <c r="N117" s="181" t="s">
        <v>45</v>
      </c>
      <c r="O117" s="59"/>
      <c r="P117" s="182">
        <f>O117*H117</f>
        <v>0</v>
      </c>
      <c r="Q117" s="182">
        <v>5.0000000000000001E-4</v>
      </c>
      <c r="R117" s="182">
        <f>Q117*H117</f>
        <v>1E-3</v>
      </c>
      <c r="S117" s="182">
        <v>0</v>
      </c>
      <c r="T117" s="183">
        <f>S117*H117</f>
        <v>0</v>
      </c>
      <c r="AR117" s="16" t="s">
        <v>281</v>
      </c>
      <c r="AT117" s="16" t="s">
        <v>143</v>
      </c>
      <c r="AU117" s="16" t="s">
        <v>84</v>
      </c>
      <c r="AY117" s="16" t="s">
        <v>140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82</v>
      </c>
      <c r="BK117" s="184">
        <f>ROUND(I117*H117,2)</f>
        <v>0</v>
      </c>
      <c r="BL117" s="16" t="s">
        <v>281</v>
      </c>
      <c r="BM117" s="16" t="s">
        <v>1288</v>
      </c>
    </row>
    <row r="118" spans="2:65" s="1" customFormat="1" ht="11.25">
      <c r="B118" s="33"/>
      <c r="C118" s="34"/>
      <c r="D118" s="185" t="s">
        <v>150</v>
      </c>
      <c r="E118" s="34"/>
      <c r="F118" s="186" t="s">
        <v>1289</v>
      </c>
      <c r="G118" s="34"/>
      <c r="H118" s="34"/>
      <c r="I118" s="102"/>
      <c r="J118" s="34"/>
      <c r="K118" s="34"/>
      <c r="L118" s="37"/>
      <c r="M118" s="187"/>
      <c r="N118" s="59"/>
      <c r="O118" s="59"/>
      <c r="P118" s="59"/>
      <c r="Q118" s="59"/>
      <c r="R118" s="59"/>
      <c r="S118" s="59"/>
      <c r="T118" s="60"/>
      <c r="AT118" s="16" t="s">
        <v>150</v>
      </c>
      <c r="AU118" s="16" t="s">
        <v>84</v>
      </c>
    </row>
    <row r="119" spans="2:65" s="11" customFormat="1" ht="11.25">
      <c r="B119" s="188"/>
      <c r="C119" s="189"/>
      <c r="D119" s="185" t="s">
        <v>152</v>
      </c>
      <c r="E119" s="190" t="s">
        <v>28</v>
      </c>
      <c r="F119" s="191" t="s">
        <v>1290</v>
      </c>
      <c r="G119" s="189"/>
      <c r="H119" s="190" t="s">
        <v>28</v>
      </c>
      <c r="I119" s="192"/>
      <c r="J119" s="189"/>
      <c r="K119" s="189"/>
      <c r="L119" s="193"/>
      <c r="M119" s="194"/>
      <c r="N119" s="195"/>
      <c r="O119" s="195"/>
      <c r="P119" s="195"/>
      <c r="Q119" s="195"/>
      <c r="R119" s="195"/>
      <c r="S119" s="195"/>
      <c r="T119" s="196"/>
      <c r="AT119" s="197" t="s">
        <v>152</v>
      </c>
      <c r="AU119" s="197" t="s">
        <v>84</v>
      </c>
      <c r="AV119" s="11" t="s">
        <v>82</v>
      </c>
      <c r="AW119" s="11" t="s">
        <v>35</v>
      </c>
      <c r="AX119" s="11" t="s">
        <v>74</v>
      </c>
      <c r="AY119" s="197" t="s">
        <v>140</v>
      </c>
    </row>
    <row r="120" spans="2:65" s="11" customFormat="1" ht="11.25">
      <c r="B120" s="188"/>
      <c r="C120" s="189"/>
      <c r="D120" s="185" t="s">
        <v>152</v>
      </c>
      <c r="E120" s="190" t="s">
        <v>28</v>
      </c>
      <c r="F120" s="191" t="s">
        <v>1291</v>
      </c>
      <c r="G120" s="189"/>
      <c r="H120" s="190" t="s">
        <v>28</v>
      </c>
      <c r="I120" s="192"/>
      <c r="J120" s="189"/>
      <c r="K120" s="189"/>
      <c r="L120" s="193"/>
      <c r="M120" s="194"/>
      <c r="N120" s="195"/>
      <c r="O120" s="195"/>
      <c r="P120" s="195"/>
      <c r="Q120" s="195"/>
      <c r="R120" s="195"/>
      <c r="S120" s="195"/>
      <c r="T120" s="196"/>
      <c r="AT120" s="197" t="s">
        <v>152</v>
      </c>
      <c r="AU120" s="197" t="s">
        <v>84</v>
      </c>
      <c r="AV120" s="11" t="s">
        <v>82</v>
      </c>
      <c r="AW120" s="11" t="s">
        <v>35</v>
      </c>
      <c r="AX120" s="11" t="s">
        <v>74</v>
      </c>
      <c r="AY120" s="197" t="s">
        <v>140</v>
      </c>
    </row>
    <row r="121" spans="2:65" s="12" customFormat="1" ht="11.25">
      <c r="B121" s="198"/>
      <c r="C121" s="199"/>
      <c r="D121" s="185" t="s">
        <v>152</v>
      </c>
      <c r="E121" s="200" t="s">
        <v>28</v>
      </c>
      <c r="F121" s="201" t="s">
        <v>84</v>
      </c>
      <c r="G121" s="199"/>
      <c r="H121" s="202">
        <v>2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152</v>
      </c>
      <c r="AU121" s="208" t="s">
        <v>84</v>
      </c>
      <c r="AV121" s="12" t="s">
        <v>84</v>
      </c>
      <c r="AW121" s="12" t="s">
        <v>35</v>
      </c>
      <c r="AX121" s="12" t="s">
        <v>82</v>
      </c>
      <c r="AY121" s="208" t="s">
        <v>140</v>
      </c>
    </row>
    <row r="122" spans="2:65" s="1" customFormat="1" ht="16.5" customHeight="1">
      <c r="B122" s="33"/>
      <c r="C122" s="173" t="s">
        <v>233</v>
      </c>
      <c r="D122" s="173" t="s">
        <v>143</v>
      </c>
      <c r="E122" s="174" t="s">
        <v>1292</v>
      </c>
      <c r="F122" s="175" t="s">
        <v>1293</v>
      </c>
      <c r="G122" s="176" t="s">
        <v>400</v>
      </c>
      <c r="H122" s="177">
        <v>8</v>
      </c>
      <c r="I122" s="178"/>
      <c r="J122" s="179">
        <f>ROUND(I122*H122,2)</f>
        <v>0</v>
      </c>
      <c r="K122" s="175" t="s">
        <v>147</v>
      </c>
      <c r="L122" s="37"/>
      <c r="M122" s="180" t="s">
        <v>28</v>
      </c>
      <c r="N122" s="181" t="s">
        <v>45</v>
      </c>
      <c r="O122" s="59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AR122" s="16" t="s">
        <v>281</v>
      </c>
      <c r="AT122" s="16" t="s">
        <v>143</v>
      </c>
      <c r="AU122" s="16" t="s">
        <v>84</v>
      </c>
      <c r="AY122" s="16" t="s">
        <v>140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82</v>
      </c>
      <c r="BK122" s="184">
        <f>ROUND(I122*H122,2)</f>
        <v>0</v>
      </c>
      <c r="BL122" s="16" t="s">
        <v>281</v>
      </c>
      <c r="BM122" s="16" t="s">
        <v>1294</v>
      </c>
    </row>
    <row r="123" spans="2:65" s="1" customFormat="1" ht="11.25">
      <c r="B123" s="33"/>
      <c r="C123" s="34"/>
      <c r="D123" s="185" t="s">
        <v>150</v>
      </c>
      <c r="E123" s="34"/>
      <c r="F123" s="186" t="s">
        <v>1295</v>
      </c>
      <c r="G123" s="34"/>
      <c r="H123" s="34"/>
      <c r="I123" s="102"/>
      <c r="J123" s="34"/>
      <c r="K123" s="34"/>
      <c r="L123" s="37"/>
      <c r="M123" s="187"/>
      <c r="N123" s="59"/>
      <c r="O123" s="59"/>
      <c r="P123" s="59"/>
      <c r="Q123" s="59"/>
      <c r="R123" s="59"/>
      <c r="S123" s="59"/>
      <c r="T123" s="60"/>
      <c r="AT123" s="16" t="s">
        <v>150</v>
      </c>
      <c r="AU123" s="16" t="s">
        <v>84</v>
      </c>
    </row>
    <row r="124" spans="2:65" s="1" customFormat="1" ht="16.5" customHeight="1">
      <c r="B124" s="33"/>
      <c r="C124" s="173" t="s">
        <v>240</v>
      </c>
      <c r="D124" s="173" t="s">
        <v>143</v>
      </c>
      <c r="E124" s="174" t="s">
        <v>1296</v>
      </c>
      <c r="F124" s="175" t="s">
        <v>1297</v>
      </c>
      <c r="G124" s="176" t="s">
        <v>146</v>
      </c>
      <c r="H124" s="177">
        <v>4.0000000000000001E-3</v>
      </c>
      <c r="I124" s="178"/>
      <c r="J124" s="179">
        <f>ROUND(I124*H124,2)</f>
        <v>0</v>
      </c>
      <c r="K124" s="175" t="s">
        <v>147</v>
      </c>
      <c r="L124" s="37"/>
      <c r="M124" s="180" t="s">
        <v>28</v>
      </c>
      <c r="N124" s="181" t="s">
        <v>45</v>
      </c>
      <c r="O124" s="59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AR124" s="16" t="s">
        <v>281</v>
      </c>
      <c r="AT124" s="16" t="s">
        <v>143</v>
      </c>
      <c r="AU124" s="16" t="s">
        <v>84</v>
      </c>
      <c r="AY124" s="16" t="s">
        <v>140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82</v>
      </c>
      <c r="BK124" s="184">
        <f>ROUND(I124*H124,2)</f>
        <v>0</v>
      </c>
      <c r="BL124" s="16" t="s">
        <v>281</v>
      </c>
      <c r="BM124" s="16" t="s">
        <v>1298</v>
      </c>
    </row>
    <row r="125" spans="2:65" s="1" customFormat="1" ht="19.5">
      <c r="B125" s="33"/>
      <c r="C125" s="34"/>
      <c r="D125" s="185" t="s">
        <v>150</v>
      </c>
      <c r="E125" s="34"/>
      <c r="F125" s="186" t="s">
        <v>1299</v>
      </c>
      <c r="G125" s="34"/>
      <c r="H125" s="34"/>
      <c r="I125" s="102"/>
      <c r="J125" s="34"/>
      <c r="K125" s="34"/>
      <c r="L125" s="37"/>
      <c r="M125" s="187"/>
      <c r="N125" s="59"/>
      <c r="O125" s="59"/>
      <c r="P125" s="59"/>
      <c r="Q125" s="59"/>
      <c r="R125" s="59"/>
      <c r="S125" s="59"/>
      <c r="T125" s="60"/>
      <c r="AT125" s="16" t="s">
        <v>150</v>
      </c>
      <c r="AU125" s="16" t="s">
        <v>84</v>
      </c>
    </row>
    <row r="126" spans="2:65" s="10" customFormat="1" ht="22.9" customHeight="1">
      <c r="B126" s="157"/>
      <c r="C126" s="158"/>
      <c r="D126" s="159" t="s">
        <v>73</v>
      </c>
      <c r="E126" s="171" t="s">
        <v>1300</v>
      </c>
      <c r="F126" s="171" t="s">
        <v>1301</v>
      </c>
      <c r="G126" s="158"/>
      <c r="H126" s="158"/>
      <c r="I126" s="161"/>
      <c r="J126" s="172">
        <f>BK126</f>
        <v>0</v>
      </c>
      <c r="K126" s="158"/>
      <c r="L126" s="163"/>
      <c r="M126" s="164"/>
      <c r="N126" s="165"/>
      <c r="O126" s="165"/>
      <c r="P126" s="166">
        <f>SUM(P127:P150)</f>
        <v>0</v>
      </c>
      <c r="Q126" s="165"/>
      <c r="R126" s="166">
        <f>SUM(R127:R150)</f>
        <v>5.1440000000000007E-2</v>
      </c>
      <c r="S126" s="165"/>
      <c r="T126" s="167">
        <f>SUM(T127:T150)</f>
        <v>2.5499999999999997E-3</v>
      </c>
      <c r="AR126" s="168" t="s">
        <v>84</v>
      </c>
      <c r="AT126" s="169" t="s">
        <v>73</v>
      </c>
      <c r="AU126" s="169" t="s">
        <v>82</v>
      </c>
      <c r="AY126" s="168" t="s">
        <v>140</v>
      </c>
      <c r="BK126" s="170">
        <f>SUM(BK127:BK150)</f>
        <v>0</v>
      </c>
    </row>
    <row r="127" spans="2:65" s="1" customFormat="1" ht="16.5" customHeight="1">
      <c r="B127" s="33"/>
      <c r="C127" s="173" t="s">
        <v>248</v>
      </c>
      <c r="D127" s="173" t="s">
        <v>143</v>
      </c>
      <c r="E127" s="174" t="s">
        <v>1302</v>
      </c>
      <c r="F127" s="175" t="s">
        <v>1303</v>
      </c>
      <c r="G127" s="176" t="s">
        <v>400</v>
      </c>
      <c r="H127" s="177">
        <v>5</v>
      </c>
      <c r="I127" s="178"/>
      <c r="J127" s="179">
        <f>ROUND(I127*H127,2)</f>
        <v>0</v>
      </c>
      <c r="K127" s="175" t="s">
        <v>147</v>
      </c>
      <c r="L127" s="37"/>
      <c r="M127" s="180" t="s">
        <v>28</v>
      </c>
      <c r="N127" s="181" t="s">
        <v>45</v>
      </c>
      <c r="O127" s="59"/>
      <c r="P127" s="182">
        <f>O127*H127</f>
        <v>0</v>
      </c>
      <c r="Q127" s="182">
        <v>0</v>
      </c>
      <c r="R127" s="182">
        <f>Q127*H127</f>
        <v>0</v>
      </c>
      <c r="S127" s="182">
        <v>2.7999999999999998E-4</v>
      </c>
      <c r="T127" s="183">
        <f>S127*H127</f>
        <v>1.3999999999999998E-3</v>
      </c>
      <c r="AR127" s="16" t="s">
        <v>281</v>
      </c>
      <c r="AT127" s="16" t="s">
        <v>143</v>
      </c>
      <c r="AU127" s="16" t="s">
        <v>84</v>
      </c>
      <c r="AY127" s="16" t="s">
        <v>140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82</v>
      </c>
      <c r="BK127" s="184">
        <f>ROUND(I127*H127,2)</f>
        <v>0</v>
      </c>
      <c r="BL127" s="16" t="s">
        <v>281</v>
      </c>
      <c r="BM127" s="16" t="s">
        <v>1304</v>
      </c>
    </row>
    <row r="128" spans="2:65" s="1" customFormat="1" ht="11.25">
      <c r="B128" s="33"/>
      <c r="C128" s="34"/>
      <c r="D128" s="185" t="s">
        <v>150</v>
      </c>
      <c r="E128" s="34"/>
      <c r="F128" s="186" t="s">
        <v>1305</v>
      </c>
      <c r="G128" s="34"/>
      <c r="H128" s="34"/>
      <c r="I128" s="102"/>
      <c r="J128" s="34"/>
      <c r="K128" s="34"/>
      <c r="L128" s="37"/>
      <c r="M128" s="187"/>
      <c r="N128" s="59"/>
      <c r="O128" s="59"/>
      <c r="P128" s="59"/>
      <c r="Q128" s="59"/>
      <c r="R128" s="59"/>
      <c r="S128" s="59"/>
      <c r="T128" s="60"/>
      <c r="AT128" s="16" t="s">
        <v>150</v>
      </c>
      <c r="AU128" s="16" t="s">
        <v>84</v>
      </c>
    </row>
    <row r="129" spans="2:65" s="1" customFormat="1" ht="16.5" customHeight="1">
      <c r="B129" s="33"/>
      <c r="C129" s="173" t="s">
        <v>255</v>
      </c>
      <c r="D129" s="173" t="s">
        <v>143</v>
      </c>
      <c r="E129" s="174" t="s">
        <v>1306</v>
      </c>
      <c r="F129" s="175" t="s">
        <v>1307</v>
      </c>
      <c r="G129" s="176" t="s">
        <v>400</v>
      </c>
      <c r="H129" s="177">
        <v>5</v>
      </c>
      <c r="I129" s="178"/>
      <c r="J129" s="179">
        <f>ROUND(I129*H129,2)</f>
        <v>0</v>
      </c>
      <c r="K129" s="175" t="s">
        <v>147</v>
      </c>
      <c r="L129" s="37"/>
      <c r="M129" s="180" t="s">
        <v>28</v>
      </c>
      <c r="N129" s="181" t="s">
        <v>45</v>
      </c>
      <c r="O129" s="59"/>
      <c r="P129" s="182">
        <f>O129*H129</f>
        <v>0</v>
      </c>
      <c r="Q129" s="182">
        <v>0</v>
      </c>
      <c r="R129" s="182">
        <f>Q129*H129</f>
        <v>0</v>
      </c>
      <c r="S129" s="182">
        <v>2.3000000000000001E-4</v>
      </c>
      <c r="T129" s="183">
        <f>S129*H129</f>
        <v>1.15E-3</v>
      </c>
      <c r="AR129" s="16" t="s">
        <v>281</v>
      </c>
      <c r="AT129" s="16" t="s">
        <v>143</v>
      </c>
      <c r="AU129" s="16" t="s">
        <v>84</v>
      </c>
      <c r="AY129" s="16" t="s">
        <v>140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82</v>
      </c>
      <c r="BK129" s="184">
        <f>ROUND(I129*H129,2)</f>
        <v>0</v>
      </c>
      <c r="BL129" s="16" t="s">
        <v>281</v>
      </c>
      <c r="BM129" s="16" t="s">
        <v>1308</v>
      </c>
    </row>
    <row r="130" spans="2:65" s="1" customFormat="1" ht="11.25">
      <c r="B130" s="33"/>
      <c r="C130" s="34"/>
      <c r="D130" s="185" t="s">
        <v>150</v>
      </c>
      <c r="E130" s="34"/>
      <c r="F130" s="186" t="s">
        <v>1309</v>
      </c>
      <c r="G130" s="34"/>
      <c r="H130" s="34"/>
      <c r="I130" s="102"/>
      <c r="J130" s="34"/>
      <c r="K130" s="34"/>
      <c r="L130" s="37"/>
      <c r="M130" s="187"/>
      <c r="N130" s="59"/>
      <c r="O130" s="59"/>
      <c r="P130" s="59"/>
      <c r="Q130" s="59"/>
      <c r="R130" s="59"/>
      <c r="S130" s="59"/>
      <c r="T130" s="60"/>
      <c r="AT130" s="16" t="s">
        <v>150</v>
      </c>
      <c r="AU130" s="16" t="s">
        <v>84</v>
      </c>
    </row>
    <row r="131" spans="2:65" s="1" customFormat="1" ht="16.5" customHeight="1">
      <c r="B131" s="33"/>
      <c r="C131" s="173" t="s">
        <v>262</v>
      </c>
      <c r="D131" s="173" t="s">
        <v>143</v>
      </c>
      <c r="E131" s="174" t="s">
        <v>1310</v>
      </c>
      <c r="F131" s="175" t="s">
        <v>1311</v>
      </c>
      <c r="G131" s="176" t="s">
        <v>400</v>
      </c>
      <c r="H131" s="177">
        <v>7</v>
      </c>
      <c r="I131" s="178"/>
      <c r="J131" s="179">
        <f>ROUND(I131*H131,2)</f>
        <v>0</v>
      </c>
      <c r="K131" s="175" t="s">
        <v>147</v>
      </c>
      <c r="L131" s="37"/>
      <c r="M131" s="180" t="s">
        <v>28</v>
      </c>
      <c r="N131" s="181" t="s">
        <v>45</v>
      </c>
      <c r="O131" s="59"/>
      <c r="P131" s="182">
        <f>O131*H131</f>
        <v>0</v>
      </c>
      <c r="Q131" s="182">
        <v>6.6E-4</v>
      </c>
      <c r="R131" s="182">
        <f>Q131*H131</f>
        <v>4.62E-3</v>
      </c>
      <c r="S131" s="182">
        <v>0</v>
      </c>
      <c r="T131" s="183">
        <f>S131*H131</f>
        <v>0</v>
      </c>
      <c r="AR131" s="16" t="s">
        <v>281</v>
      </c>
      <c r="AT131" s="16" t="s">
        <v>143</v>
      </c>
      <c r="AU131" s="16" t="s">
        <v>84</v>
      </c>
      <c r="AY131" s="16" t="s">
        <v>140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82</v>
      </c>
      <c r="BK131" s="184">
        <f>ROUND(I131*H131,2)</f>
        <v>0</v>
      </c>
      <c r="BL131" s="16" t="s">
        <v>281</v>
      </c>
      <c r="BM131" s="16" t="s">
        <v>1312</v>
      </c>
    </row>
    <row r="132" spans="2:65" s="1" customFormat="1" ht="11.25">
      <c r="B132" s="33"/>
      <c r="C132" s="34"/>
      <c r="D132" s="185" t="s">
        <v>150</v>
      </c>
      <c r="E132" s="34"/>
      <c r="F132" s="186" t="s">
        <v>1313</v>
      </c>
      <c r="G132" s="34"/>
      <c r="H132" s="34"/>
      <c r="I132" s="102"/>
      <c r="J132" s="34"/>
      <c r="K132" s="34"/>
      <c r="L132" s="37"/>
      <c r="M132" s="187"/>
      <c r="N132" s="59"/>
      <c r="O132" s="59"/>
      <c r="P132" s="59"/>
      <c r="Q132" s="59"/>
      <c r="R132" s="59"/>
      <c r="S132" s="59"/>
      <c r="T132" s="60"/>
      <c r="AT132" s="16" t="s">
        <v>150</v>
      </c>
      <c r="AU132" s="16" t="s">
        <v>84</v>
      </c>
    </row>
    <row r="133" spans="2:65" s="1" customFormat="1" ht="16.5" customHeight="1">
      <c r="B133" s="33"/>
      <c r="C133" s="173" t="s">
        <v>8</v>
      </c>
      <c r="D133" s="173" t="s">
        <v>143</v>
      </c>
      <c r="E133" s="174" t="s">
        <v>1314</v>
      </c>
      <c r="F133" s="175" t="s">
        <v>1315</v>
      </c>
      <c r="G133" s="176" t="s">
        <v>400</v>
      </c>
      <c r="H133" s="177">
        <v>30</v>
      </c>
      <c r="I133" s="178"/>
      <c r="J133" s="179">
        <f>ROUND(I133*H133,2)</f>
        <v>0</v>
      </c>
      <c r="K133" s="175" t="s">
        <v>147</v>
      </c>
      <c r="L133" s="37"/>
      <c r="M133" s="180" t="s">
        <v>28</v>
      </c>
      <c r="N133" s="181" t="s">
        <v>45</v>
      </c>
      <c r="O133" s="59"/>
      <c r="P133" s="182">
        <f>O133*H133</f>
        <v>0</v>
      </c>
      <c r="Q133" s="182">
        <v>9.1E-4</v>
      </c>
      <c r="R133" s="182">
        <f>Q133*H133</f>
        <v>2.7300000000000001E-2</v>
      </c>
      <c r="S133" s="182">
        <v>0</v>
      </c>
      <c r="T133" s="183">
        <f>S133*H133</f>
        <v>0</v>
      </c>
      <c r="AR133" s="16" t="s">
        <v>281</v>
      </c>
      <c r="AT133" s="16" t="s">
        <v>143</v>
      </c>
      <c r="AU133" s="16" t="s">
        <v>84</v>
      </c>
      <c r="AY133" s="16" t="s">
        <v>140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82</v>
      </c>
      <c r="BK133" s="184">
        <f>ROUND(I133*H133,2)</f>
        <v>0</v>
      </c>
      <c r="BL133" s="16" t="s">
        <v>281</v>
      </c>
      <c r="BM133" s="16" t="s">
        <v>1316</v>
      </c>
    </row>
    <row r="134" spans="2:65" s="1" customFormat="1" ht="11.25">
      <c r="B134" s="33"/>
      <c r="C134" s="34"/>
      <c r="D134" s="185" t="s">
        <v>150</v>
      </c>
      <c r="E134" s="34"/>
      <c r="F134" s="186" t="s">
        <v>1317</v>
      </c>
      <c r="G134" s="34"/>
      <c r="H134" s="34"/>
      <c r="I134" s="102"/>
      <c r="J134" s="34"/>
      <c r="K134" s="34"/>
      <c r="L134" s="37"/>
      <c r="M134" s="187"/>
      <c r="N134" s="59"/>
      <c r="O134" s="59"/>
      <c r="P134" s="59"/>
      <c r="Q134" s="59"/>
      <c r="R134" s="59"/>
      <c r="S134" s="59"/>
      <c r="T134" s="60"/>
      <c r="AT134" s="16" t="s">
        <v>150</v>
      </c>
      <c r="AU134" s="16" t="s">
        <v>84</v>
      </c>
    </row>
    <row r="135" spans="2:65" s="1" customFormat="1" ht="16.5" customHeight="1">
      <c r="B135" s="33"/>
      <c r="C135" s="173" t="s">
        <v>281</v>
      </c>
      <c r="D135" s="173" t="s">
        <v>143</v>
      </c>
      <c r="E135" s="174" t="s">
        <v>1318</v>
      </c>
      <c r="F135" s="175" t="s">
        <v>1319</v>
      </c>
      <c r="G135" s="176" t="s">
        <v>400</v>
      </c>
      <c r="H135" s="177">
        <v>7</v>
      </c>
      <c r="I135" s="178"/>
      <c r="J135" s="179">
        <f>ROUND(I135*H135,2)</f>
        <v>0</v>
      </c>
      <c r="K135" s="175" t="s">
        <v>147</v>
      </c>
      <c r="L135" s="37"/>
      <c r="M135" s="180" t="s">
        <v>28</v>
      </c>
      <c r="N135" s="181" t="s">
        <v>45</v>
      </c>
      <c r="O135" s="59"/>
      <c r="P135" s="182">
        <f>O135*H135</f>
        <v>0</v>
      </c>
      <c r="Q135" s="182">
        <v>6.9999999999999994E-5</v>
      </c>
      <c r="R135" s="182">
        <f>Q135*H135</f>
        <v>4.8999999999999998E-4</v>
      </c>
      <c r="S135" s="182">
        <v>0</v>
      </c>
      <c r="T135" s="183">
        <f>S135*H135</f>
        <v>0</v>
      </c>
      <c r="AR135" s="16" t="s">
        <v>281</v>
      </c>
      <c r="AT135" s="16" t="s">
        <v>143</v>
      </c>
      <c r="AU135" s="16" t="s">
        <v>84</v>
      </c>
      <c r="AY135" s="16" t="s">
        <v>140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82</v>
      </c>
      <c r="BK135" s="184">
        <f>ROUND(I135*H135,2)</f>
        <v>0</v>
      </c>
      <c r="BL135" s="16" t="s">
        <v>281</v>
      </c>
      <c r="BM135" s="16" t="s">
        <v>1320</v>
      </c>
    </row>
    <row r="136" spans="2:65" s="1" customFormat="1" ht="19.5">
      <c r="B136" s="33"/>
      <c r="C136" s="34"/>
      <c r="D136" s="185" t="s">
        <v>150</v>
      </c>
      <c r="E136" s="34"/>
      <c r="F136" s="186" t="s">
        <v>1321</v>
      </c>
      <c r="G136" s="34"/>
      <c r="H136" s="34"/>
      <c r="I136" s="102"/>
      <c r="J136" s="34"/>
      <c r="K136" s="34"/>
      <c r="L136" s="37"/>
      <c r="M136" s="187"/>
      <c r="N136" s="59"/>
      <c r="O136" s="59"/>
      <c r="P136" s="59"/>
      <c r="Q136" s="59"/>
      <c r="R136" s="59"/>
      <c r="S136" s="59"/>
      <c r="T136" s="60"/>
      <c r="AT136" s="16" t="s">
        <v>150</v>
      </c>
      <c r="AU136" s="16" t="s">
        <v>84</v>
      </c>
    </row>
    <row r="137" spans="2:65" s="1" customFormat="1" ht="16.5" customHeight="1">
      <c r="B137" s="33"/>
      <c r="C137" s="173" t="s">
        <v>285</v>
      </c>
      <c r="D137" s="173" t="s">
        <v>143</v>
      </c>
      <c r="E137" s="174" t="s">
        <v>1322</v>
      </c>
      <c r="F137" s="175" t="s">
        <v>1323</v>
      </c>
      <c r="G137" s="176" t="s">
        <v>400</v>
      </c>
      <c r="H137" s="177">
        <v>30</v>
      </c>
      <c r="I137" s="178"/>
      <c r="J137" s="179">
        <f>ROUND(I137*H137,2)</f>
        <v>0</v>
      </c>
      <c r="K137" s="175" t="s">
        <v>147</v>
      </c>
      <c r="L137" s="37"/>
      <c r="M137" s="180" t="s">
        <v>28</v>
      </c>
      <c r="N137" s="181" t="s">
        <v>45</v>
      </c>
      <c r="O137" s="59"/>
      <c r="P137" s="182">
        <f>O137*H137</f>
        <v>0</v>
      </c>
      <c r="Q137" s="182">
        <v>9.0000000000000006E-5</v>
      </c>
      <c r="R137" s="182">
        <f>Q137*H137</f>
        <v>2.7000000000000001E-3</v>
      </c>
      <c r="S137" s="182">
        <v>0</v>
      </c>
      <c r="T137" s="183">
        <f>S137*H137</f>
        <v>0</v>
      </c>
      <c r="AR137" s="16" t="s">
        <v>281</v>
      </c>
      <c r="AT137" s="16" t="s">
        <v>143</v>
      </c>
      <c r="AU137" s="16" t="s">
        <v>84</v>
      </c>
      <c r="AY137" s="16" t="s">
        <v>140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82</v>
      </c>
      <c r="BK137" s="184">
        <f>ROUND(I137*H137,2)</f>
        <v>0</v>
      </c>
      <c r="BL137" s="16" t="s">
        <v>281</v>
      </c>
      <c r="BM137" s="16" t="s">
        <v>1324</v>
      </c>
    </row>
    <row r="138" spans="2:65" s="1" customFormat="1" ht="19.5">
      <c r="B138" s="33"/>
      <c r="C138" s="34"/>
      <c r="D138" s="185" t="s">
        <v>150</v>
      </c>
      <c r="E138" s="34"/>
      <c r="F138" s="186" t="s">
        <v>1325</v>
      </c>
      <c r="G138" s="34"/>
      <c r="H138" s="34"/>
      <c r="I138" s="102"/>
      <c r="J138" s="34"/>
      <c r="K138" s="34"/>
      <c r="L138" s="37"/>
      <c r="M138" s="187"/>
      <c r="N138" s="59"/>
      <c r="O138" s="59"/>
      <c r="P138" s="59"/>
      <c r="Q138" s="59"/>
      <c r="R138" s="59"/>
      <c r="S138" s="59"/>
      <c r="T138" s="60"/>
      <c r="AT138" s="16" t="s">
        <v>150</v>
      </c>
      <c r="AU138" s="16" t="s">
        <v>84</v>
      </c>
    </row>
    <row r="139" spans="2:65" s="1" customFormat="1" ht="16.5" customHeight="1">
      <c r="B139" s="33"/>
      <c r="C139" s="173" t="s">
        <v>296</v>
      </c>
      <c r="D139" s="173" t="s">
        <v>143</v>
      </c>
      <c r="E139" s="174" t="s">
        <v>1326</v>
      </c>
      <c r="F139" s="175" t="s">
        <v>1327</v>
      </c>
      <c r="G139" s="176" t="s">
        <v>314</v>
      </c>
      <c r="H139" s="177">
        <v>4</v>
      </c>
      <c r="I139" s="178"/>
      <c r="J139" s="179">
        <f>ROUND(I139*H139,2)</f>
        <v>0</v>
      </c>
      <c r="K139" s="175" t="s">
        <v>147</v>
      </c>
      <c r="L139" s="37"/>
      <c r="M139" s="180" t="s">
        <v>28</v>
      </c>
      <c r="N139" s="181" t="s">
        <v>45</v>
      </c>
      <c r="O139" s="59"/>
      <c r="P139" s="182">
        <f>O139*H139</f>
        <v>0</v>
      </c>
      <c r="Q139" s="182">
        <v>4.0000000000000003E-5</v>
      </c>
      <c r="R139" s="182">
        <f>Q139*H139</f>
        <v>1.6000000000000001E-4</v>
      </c>
      <c r="S139" s="182">
        <v>0</v>
      </c>
      <c r="T139" s="183">
        <f>S139*H139</f>
        <v>0</v>
      </c>
      <c r="AR139" s="16" t="s">
        <v>281</v>
      </c>
      <c r="AT139" s="16" t="s">
        <v>143</v>
      </c>
      <c r="AU139" s="16" t="s">
        <v>84</v>
      </c>
      <c r="AY139" s="16" t="s">
        <v>140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82</v>
      </c>
      <c r="BK139" s="184">
        <f>ROUND(I139*H139,2)</f>
        <v>0</v>
      </c>
      <c r="BL139" s="16" t="s">
        <v>281</v>
      </c>
      <c r="BM139" s="16" t="s">
        <v>1328</v>
      </c>
    </row>
    <row r="140" spans="2:65" s="1" customFormat="1" ht="11.25">
      <c r="B140" s="33"/>
      <c r="C140" s="34"/>
      <c r="D140" s="185" t="s">
        <v>150</v>
      </c>
      <c r="E140" s="34"/>
      <c r="F140" s="186" t="s">
        <v>1329</v>
      </c>
      <c r="G140" s="34"/>
      <c r="H140" s="34"/>
      <c r="I140" s="102"/>
      <c r="J140" s="34"/>
      <c r="K140" s="34"/>
      <c r="L140" s="37"/>
      <c r="M140" s="187"/>
      <c r="N140" s="59"/>
      <c r="O140" s="59"/>
      <c r="P140" s="59"/>
      <c r="Q140" s="59"/>
      <c r="R140" s="59"/>
      <c r="S140" s="59"/>
      <c r="T140" s="60"/>
      <c r="AT140" s="16" t="s">
        <v>150</v>
      </c>
      <c r="AU140" s="16" t="s">
        <v>84</v>
      </c>
    </row>
    <row r="141" spans="2:65" s="11" customFormat="1" ht="11.25">
      <c r="B141" s="188"/>
      <c r="C141" s="189"/>
      <c r="D141" s="185" t="s">
        <v>152</v>
      </c>
      <c r="E141" s="190" t="s">
        <v>28</v>
      </c>
      <c r="F141" s="191" t="s">
        <v>1330</v>
      </c>
      <c r="G141" s="189"/>
      <c r="H141" s="190" t="s">
        <v>28</v>
      </c>
      <c r="I141" s="192"/>
      <c r="J141" s="189"/>
      <c r="K141" s="189"/>
      <c r="L141" s="193"/>
      <c r="M141" s="194"/>
      <c r="N141" s="195"/>
      <c r="O141" s="195"/>
      <c r="P141" s="195"/>
      <c r="Q141" s="195"/>
      <c r="R141" s="195"/>
      <c r="S141" s="195"/>
      <c r="T141" s="196"/>
      <c r="AT141" s="197" t="s">
        <v>152</v>
      </c>
      <c r="AU141" s="197" t="s">
        <v>84</v>
      </c>
      <c r="AV141" s="11" t="s">
        <v>82</v>
      </c>
      <c r="AW141" s="11" t="s">
        <v>35</v>
      </c>
      <c r="AX141" s="11" t="s">
        <v>74</v>
      </c>
      <c r="AY141" s="197" t="s">
        <v>140</v>
      </c>
    </row>
    <row r="142" spans="2:65" s="12" customFormat="1" ht="11.25">
      <c r="B142" s="198"/>
      <c r="C142" s="199"/>
      <c r="D142" s="185" t="s">
        <v>152</v>
      </c>
      <c r="E142" s="200" t="s">
        <v>28</v>
      </c>
      <c r="F142" s="201" t="s">
        <v>148</v>
      </c>
      <c r="G142" s="199"/>
      <c r="H142" s="202">
        <v>4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152</v>
      </c>
      <c r="AU142" s="208" t="s">
        <v>84</v>
      </c>
      <c r="AV142" s="12" t="s">
        <v>84</v>
      </c>
      <c r="AW142" s="12" t="s">
        <v>35</v>
      </c>
      <c r="AX142" s="12" t="s">
        <v>82</v>
      </c>
      <c r="AY142" s="208" t="s">
        <v>140</v>
      </c>
    </row>
    <row r="143" spans="2:65" s="1" customFormat="1" ht="16.5" customHeight="1">
      <c r="B143" s="33"/>
      <c r="C143" s="231" t="s">
        <v>304</v>
      </c>
      <c r="D143" s="231" t="s">
        <v>329</v>
      </c>
      <c r="E143" s="232" t="s">
        <v>1331</v>
      </c>
      <c r="F143" s="233" t="s">
        <v>1332</v>
      </c>
      <c r="G143" s="234" t="s">
        <v>314</v>
      </c>
      <c r="H143" s="235">
        <v>4</v>
      </c>
      <c r="I143" s="236"/>
      <c r="J143" s="237">
        <f>ROUND(I143*H143,2)</f>
        <v>0</v>
      </c>
      <c r="K143" s="233" t="s">
        <v>28</v>
      </c>
      <c r="L143" s="238"/>
      <c r="M143" s="239" t="s">
        <v>28</v>
      </c>
      <c r="N143" s="240" t="s">
        <v>45</v>
      </c>
      <c r="O143" s="59"/>
      <c r="P143" s="182">
        <f>O143*H143</f>
        <v>0</v>
      </c>
      <c r="Q143" s="182">
        <v>2.5000000000000001E-4</v>
      </c>
      <c r="R143" s="182">
        <f>Q143*H143</f>
        <v>1E-3</v>
      </c>
      <c r="S143" s="182">
        <v>0</v>
      </c>
      <c r="T143" s="183">
        <f>S143*H143</f>
        <v>0</v>
      </c>
      <c r="AR143" s="16" t="s">
        <v>390</v>
      </c>
      <c r="AT143" s="16" t="s">
        <v>329</v>
      </c>
      <c r="AU143" s="16" t="s">
        <v>84</v>
      </c>
      <c r="AY143" s="16" t="s">
        <v>140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82</v>
      </c>
      <c r="BK143" s="184">
        <f>ROUND(I143*H143,2)</f>
        <v>0</v>
      </c>
      <c r="BL143" s="16" t="s">
        <v>281</v>
      </c>
      <c r="BM143" s="16" t="s">
        <v>1333</v>
      </c>
    </row>
    <row r="144" spans="2:65" s="1" customFormat="1" ht="11.25">
      <c r="B144" s="33"/>
      <c r="C144" s="34"/>
      <c r="D144" s="185" t="s">
        <v>150</v>
      </c>
      <c r="E144" s="34"/>
      <c r="F144" s="186" t="s">
        <v>1332</v>
      </c>
      <c r="G144" s="34"/>
      <c r="H144" s="34"/>
      <c r="I144" s="102"/>
      <c r="J144" s="34"/>
      <c r="K144" s="34"/>
      <c r="L144" s="37"/>
      <c r="M144" s="187"/>
      <c r="N144" s="59"/>
      <c r="O144" s="59"/>
      <c r="P144" s="59"/>
      <c r="Q144" s="59"/>
      <c r="R144" s="59"/>
      <c r="S144" s="59"/>
      <c r="T144" s="60"/>
      <c r="AT144" s="16" t="s">
        <v>150</v>
      </c>
      <c r="AU144" s="16" t="s">
        <v>84</v>
      </c>
    </row>
    <row r="145" spans="2:65" s="1" customFormat="1" ht="16.5" customHeight="1">
      <c r="B145" s="33"/>
      <c r="C145" s="173" t="s">
        <v>311</v>
      </c>
      <c r="D145" s="173" t="s">
        <v>143</v>
      </c>
      <c r="E145" s="174" t="s">
        <v>1334</v>
      </c>
      <c r="F145" s="175" t="s">
        <v>1335</v>
      </c>
      <c r="G145" s="176" t="s">
        <v>400</v>
      </c>
      <c r="H145" s="177">
        <v>37</v>
      </c>
      <c r="I145" s="178"/>
      <c r="J145" s="179">
        <f>ROUND(I145*H145,2)</f>
        <v>0</v>
      </c>
      <c r="K145" s="175" t="s">
        <v>147</v>
      </c>
      <c r="L145" s="37"/>
      <c r="M145" s="180" t="s">
        <v>28</v>
      </c>
      <c r="N145" s="181" t="s">
        <v>45</v>
      </c>
      <c r="O145" s="59"/>
      <c r="P145" s="182">
        <f>O145*H145</f>
        <v>0</v>
      </c>
      <c r="Q145" s="182">
        <v>4.0000000000000002E-4</v>
      </c>
      <c r="R145" s="182">
        <f>Q145*H145</f>
        <v>1.4800000000000001E-2</v>
      </c>
      <c r="S145" s="182">
        <v>0</v>
      </c>
      <c r="T145" s="183">
        <f>S145*H145</f>
        <v>0</v>
      </c>
      <c r="AR145" s="16" t="s">
        <v>281</v>
      </c>
      <c r="AT145" s="16" t="s">
        <v>143</v>
      </c>
      <c r="AU145" s="16" t="s">
        <v>84</v>
      </c>
      <c r="AY145" s="16" t="s">
        <v>140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82</v>
      </c>
      <c r="BK145" s="184">
        <f>ROUND(I145*H145,2)</f>
        <v>0</v>
      </c>
      <c r="BL145" s="16" t="s">
        <v>281</v>
      </c>
      <c r="BM145" s="16" t="s">
        <v>1336</v>
      </c>
    </row>
    <row r="146" spans="2:65" s="1" customFormat="1" ht="11.25">
      <c r="B146" s="33"/>
      <c r="C146" s="34"/>
      <c r="D146" s="185" t="s">
        <v>150</v>
      </c>
      <c r="E146" s="34"/>
      <c r="F146" s="186" t="s">
        <v>1337</v>
      </c>
      <c r="G146" s="34"/>
      <c r="H146" s="34"/>
      <c r="I146" s="102"/>
      <c r="J146" s="34"/>
      <c r="K146" s="34"/>
      <c r="L146" s="37"/>
      <c r="M146" s="187"/>
      <c r="N146" s="59"/>
      <c r="O146" s="59"/>
      <c r="P146" s="59"/>
      <c r="Q146" s="59"/>
      <c r="R146" s="59"/>
      <c r="S146" s="59"/>
      <c r="T146" s="60"/>
      <c r="AT146" s="16" t="s">
        <v>150</v>
      </c>
      <c r="AU146" s="16" t="s">
        <v>84</v>
      </c>
    </row>
    <row r="147" spans="2:65" s="1" customFormat="1" ht="16.5" customHeight="1">
      <c r="B147" s="33"/>
      <c r="C147" s="173" t="s">
        <v>7</v>
      </c>
      <c r="D147" s="173" t="s">
        <v>143</v>
      </c>
      <c r="E147" s="174" t="s">
        <v>1338</v>
      </c>
      <c r="F147" s="175" t="s">
        <v>1339</v>
      </c>
      <c r="G147" s="176" t="s">
        <v>400</v>
      </c>
      <c r="H147" s="177">
        <v>37</v>
      </c>
      <c r="I147" s="178"/>
      <c r="J147" s="179">
        <f>ROUND(I147*H147,2)</f>
        <v>0</v>
      </c>
      <c r="K147" s="175" t="s">
        <v>147</v>
      </c>
      <c r="L147" s="37"/>
      <c r="M147" s="180" t="s">
        <v>28</v>
      </c>
      <c r="N147" s="181" t="s">
        <v>45</v>
      </c>
      <c r="O147" s="59"/>
      <c r="P147" s="182">
        <f>O147*H147</f>
        <v>0</v>
      </c>
      <c r="Q147" s="182">
        <v>1.0000000000000001E-5</v>
      </c>
      <c r="R147" s="182">
        <f>Q147*H147</f>
        <v>3.7000000000000005E-4</v>
      </c>
      <c r="S147" s="182">
        <v>0</v>
      </c>
      <c r="T147" s="183">
        <f>S147*H147</f>
        <v>0</v>
      </c>
      <c r="AR147" s="16" t="s">
        <v>281</v>
      </c>
      <c r="AT147" s="16" t="s">
        <v>143</v>
      </c>
      <c r="AU147" s="16" t="s">
        <v>84</v>
      </c>
      <c r="AY147" s="16" t="s">
        <v>140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82</v>
      </c>
      <c r="BK147" s="184">
        <f>ROUND(I147*H147,2)</f>
        <v>0</v>
      </c>
      <c r="BL147" s="16" t="s">
        <v>281</v>
      </c>
      <c r="BM147" s="16" t="s">
        <v>1340</v>
      </c>
    </row>
    <row r="148" spans="2:65" s="1" customFormat="1" ht="11.25">
      <c r="B148" s="33"/>
      <c r="C148" s="34"/>
      <c r="D148" s="185" t="s">
        <v>150</v>
      </c>
      <c r="E148" s="34"/>
      <c r="F148" s="186" t="s">
        <v>1341</v>
      </c>
      <c r="G148" s="34"/>
      <c r="H148" s="34"/>
      <c r="I148" s="102"/>
      <c r="J148" s="34"/>
      <c r="K148" s="34"/>
      <c r="L148" s="37"/>
      <c r="M148" s="187"/>
      <c r="N148" s="59"/>
      <c r="O148" s="59"/>
      <c r="P148" s="59"/>
      <c r="Q148" s="59"/>
      <c r="R148" s="59"/>
      <c r="S148" s="59"/>
      <c r="T148" s="60"/>
      <c r="AT148" s="16" t="s">
        <v>150</v>
      </c>
      <c r="AU148" s="16" t="s">
        <v>84</v>
      </c>
    </row>
    <row r="149" spans="2:65" s="1" customFormat="1" ht="16.5" customHeight="1">
      <c r="B149" s="33"/>
      <c r="C149" s="173" t="s">
        <v>328</v>
      </c>
      <c r="D149" s="173" t="s">
        <v>143</v>
      </c>
      <c r="E149" s="174" t="s">
        <v>1342</v>
      </c>
      <c r="F149" s="175" t="s">
        <v>1343</v>
      </c>
      <c r="G149" s="176" t="s">
        <v>146</v>
      </c>
      <c r="H149" s="177">
        <v>5.0999999999999997E-2</v>
      </c>
      <c r="I149" s="178"/>
      <c r="J149" s="179">
        <f>ROUND(I149*H149,2)</f>
        <v>0</v>
      </c>
      <c r="K149" s="175" t="s">
        <v>147</v>
      </c>
      <c r="L149" s="37"/>
      <c r="M149" s="180" t="s">
        <v>28</v>
      </c>
      <c r="N149" s="181" t="s">
        <v>45</v>
      </c>
      <c r="O149" s="59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AR149" s="16" t="s">
        <v>281</v>
      </c>
      <c r="AT149" s="16" t="s">
        <v>143</v>
      </c>
      <c r="AU149" s="16" t="s">
        <v>84</v>
      </c>
      <c r="AY149" s="16" t="s">
        <v>140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82</v>
      </c>
      <c r="BK149" s="184">
        <f>ROUND(I149*H149,2)</f>
        <v>0</v>
      </c>
      <c r="BL149" s="16" t="s">
        <v>281</v>
      </c>
      <c r="BM149" s="16" t="s">
        <v>1344</v>
      </c>
    </row>
    <row r="150" spans="2:65" s="1" customFormat="1" ht="19.5">
      <c r="B150" s="33"/>
      <c r="C150" s="34"/>
      <c r="D150" s="185" t="s">
        <v>150</v>
      </c>
      <c r="E150" s="34"/>
      <c r="F150" s="186" t="s">
        <v>1345</v>
      </c>
      <c r="G150" s="34"/>
      <c r="H150" s="34"/>
      <c r="I150" s="102"/>
      <c r="J150" s="34"/>
      <c r="K150" s="34"/>
      <c r="L150" s="37"/>
      <c r="M150" s="187"/>
      <c r="N150" s="59"/>
      <c r="O150" s="59"/>
      <c r="P150" s="59"/>
      <c r="Q150" s="59"/>
      <c r="R150" s="59"/>
      <c r="S150" s="59"/>
      <c r="T150" s="60"/>
      <c r="AT150" s="16" t="s">
        <v>150</v>
      </c>
      <c r="AU150" s="16" t="s">
        <v>84</v>
      </c>
    </row>
    <row r="151" spans="2:65" s="10" customFormat="1" ht="22.9" customHeight="1">
      <c r="B151" s="157"/>
      <c r="C151" s="158"/>
      <c r="D151" s="159" t="s">
        <v>73</v>
      </c>
      <c r="E151" s="171" t="s">
        <v>580</v>
      </c>
      <c r="F151" s="171" t="s">
        <v>581</v>
      </c>
      <c r="G151" s="158"/>
      <c r="H151" s="158"/>
      <c r="I151" s="161"/>
      <c r="J151" s="172">
        <f>BK151</f>
        <v>0</v>
      </c>
      <c r="K151" s="158"/>
      <c r="L151" s="163"/>
      <c r="M151" s="164"/>
      <c r="N151" s="165"/>
      <c r="O151" s="165"/>
      <c r="P151" s="166">
        <f>SUM(P152:P184)</f>
        <v>0</v>
      </c>
      <c r="Q151" s="165"/>
      <c r="R151" s="166">
        <f>SUM(R152:R184)</f>
        <v>3.0199999999999998E-2</v>
      </c>
      <c r="S151" s="165"/>
      <c r="T151" s="167">
        <f>SUM(T152:T184)</f>
        <v>4.5090000000000005E-2</v>
      </c>
      <c r="AR151" s="168" t="s">
        <v>84</v>
      </c>
      <c r="AT151" s="169" t="s">
        <v>73</v>
      </c>
      <c r="AU151" s="169" t="s">
        <v>82</v>
      </c>
      <c r="AY151" s="168" t="s">
        <v>140</v>
      </c>
      <c r="BK151" s="170">
        <f>SUM(BK152:BK184)</f>
        <v>0</v>
      </c>
    </row>
    <row r="152" spans="2:65" s="1" customFormat="1" ht="16.5" customHeight="1">
      <c r="B152" s="33"/>
      <c r="C152" s="173" t="s">
        <v>335</v>
      </c>
      <c r="D152" s="173" t="s">
        <v>143</v>
      </c>
      <c r="E152" s="174" t="s">
        <v>1346</v>
      </c>
      <c r="F152" s="175" t="s">
        <v>1347</v>
      </c>
      <c r="G152" s="176" t="s">
        <v>585</v>
      </c>
      <c r="H152" s="177">
        <v>1</v>
      </c>
      <c r="I152" s="178"/>
      <c r="J152" s="179">
        <f>ROUND(I152*H152,2)</f>
        <v>0</v>
      </c>
      <c r="K152" s="175" t="s">
        <v>147</v>
      </c>
      <c r="L152" s="37"/>
      <c r="M152" s="180" t="s">
        <v>28</v>
      </c>
      <c r="N152" s="181" t="s">
        <v>45</v>
      </c>
      <c r="O152" s="59"/>
      <c r="P152" s="182">
        <f>O152*H152</f>
        <v>0</v>
      </c>
      <c r="Q152" s="182">
        <v>0</v>
      </c>
      <c r="R152" s="182">
        <f>Q152*H152</f>
        <v>0</v>
      </c>
      <c r="S152" s="182">
        <v>1.9460000000000002E-2</v>
      </c>
      <c r="T152" s="183">
        <f>S152*H152</f>
        <v>1.9460000000000002E-2</v>
      </c>
      <c r="AR152" s="16" t="s">
        <v>281</v>
      </c>
      <c r="AT152" s="16" t="s">
        <v>143</v>
      </c>
      <c r="AU152" s="16" t="s">
        <v>84</v>
      </c>
      <c r="AY152" s="16" t="s">
        <v>140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82</v>
      </c>
      <c r="BK152" s="184">
        <f>ROUND(I152*H152,2)</f>
        <v>0</v>
      </c>
      <c r="BL152" s="16" t="s">
        <v>281</v>
      </c>
      <c r="BM152" s="16" t="s">
        <v>1348</v>
      </c>
    </row>
    <row r="153" spans="2:65" s="1" customFormat="1" ht="11.25">
      <c r="B153" s="33"/>
      <c r="C153" s="34"/>
      <c r="D153" s="185" t="s">
        <v>150</v>
      </c>
      <c r="E153" s="34"/>
      <c r="F153" s="186" t="s">
        <v>1349</v>
      </c>
      <c r="G153" s="34"/>
      <c r="H153" s="34"/>
      <c r="I153" s="102"/>
      <c r="J153" s="34"/>
      <c r="K153" s="34"/>
      <c r="L153" s="37"/>
      <c r="M153" s="187"/>
      <c r="N153" s="59"/>
      <c r="O153" s="59"/>
      <c r="P153" s="59"/>
      <c r="Q153" s="59"/>
      <c r="R153" s="59"/>
      <c r="S153" s="59"/>
      <c r="T153" s="60"/>
      <c r="AT153" s="16" t="s">
        <v>150</v>
      </c>
      <c r="AU153" s="16" t="s">
        <v>84</v>
      </c>
    </row>
    <row r="154" spans="2:65" s="1" customFormat="1" ht="16.5" customHeight="1">
      <c r="B154" s="33"/>
      <c r="C154" s="173" t="s">
        <v>342</v>
      </c>
      <c r="D154" s="173" t="s">
        <v>143</v>
      </c>
      <c r="E154" s="174" t="s">
        <v>1350</v>
      </c>
      <c r="F154" s="175" t="s">
        <v>1351</v>
      </c>
      <c r="G154" s="176" t="s">
        <v>585</v>
      </c>
      <c r="H154" s="177">
        <v>2</v>
      </c>
      <c r="I154" s="178"/>
      <c r="J154" s="179">
        <f>ROUND(I154*H154,2)</f>
        <v>0</v>
      </c>
      <c r="K154" s="175" t="s">
        <v>147</v>
      </c>
      <c r="L154" s="37"/>
      <c r="M154" s="180" t="s">
        <v>28</v>
      </c>
      <c r="N154" s="181" t="s">
        <v>45</v>
      </c>
      <c r="O154" s="59"/>
      <c r="P154" s="182">
        <f>O154*H154</f>
        <v>0</v>
      </c>
      <c r="Q154" s="182">
        <v>0</v>
      </c>
      <c r="R154" s="182">
        <f>Q154*H154</f>
        <v>0</v>
      </c>
      <c r="S154" s="182">
        <v>9.1999999999999998E-3</v>
      </c>
      <c r="T154" s="183">
        <f>S154*H154</f>
        <v>1.84E-2</v>
      </c>
      <c r="AR154" s="16" t="s">
        <v>281</v>
      </c>
      <c r="AT154" s="16" t="s">
        <v>143</v>
      </c>
      <c r="AU154" s="16" t="s">
        <v>84</v>
      </c>
      <c r="AY154" s="16" t="s">
        <v>140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82</v>
      </c>
      <c r="BK154" s="184">
        <f>ROUND(I154*H154,2)</f>
        <v>0</v>
      </c>
      <c r="BL154" s="16" t="s">
        <v>281</v>
      </c>
      <c r="BM154" s="16" t="s">
        <v>1352</v>
      </c>
    </row>
    <row r="155" spans="2:65" s="1" customFormat="1" ht="11.25">
      <c r="B155" s="33"/>
      <c r="C155" s="34"/>
      <c r="D155" s="185" t="s">
        <v>150</v>
      </c>
      <c r="E155" s="34"/>
      <c r="F155" s="186" t="s">
        <v>1353</v>
      </c>
      <c r="G155" s="34"/>
      <c r="H155" s="34"/>
      <c r="I155" s="102"/>
      <c r="J155" s="34"/>
      <c r="K155" s="34"/>
      <c r="L155" s="37"/>
      <c r="M155" s="187"/>
      <c r="N155" s="59"/>
      <c r="O155" s="59"/>
      <c r="P155" s="59"/>
      <c r="Q155" s="59"/>
      <c r="R155" s="59"/>
      <c r="S155" s="59"/>
      <c r="T155" s="60"/>
      <c r="AT155" s="16" t="s">
        <v>150</v>
      </c>
      <c r="AU155" s="16" t="s">
        <v>84</v>
      </c>
    </row>
    <row r="156" spans="2:65" s="11" customFormat="1" ht="11.25">
      <c r="B156" s="188"/>
      <c r="C156" s="189"/>
      <c r="D156" s="185" t="s">
        <v>152</v>
      </c>
      <c r="E156" s="190" t="s">
        <v>28</v>
      </c>
      <c r="F156" s="191" t="s">
        <v>1211</v>
      </c>
      <c r="G156" s="189"/>
      <c r="H156" s="190" t="s">
        <v>28</v>
      </c>
      <c r="I156" s="192"/>
      <c r="J156" s="189"/>
      <c r="K156" s="189"/>
      <c r="L156" s="193"/>
      <c r="M156" s="194"/>
      <c r="N156" s="195"/>
      <c r="O156" s="195"/>
      <c r="P156" s="195"/>
      <c r="Q156" s="195"/>
      <c r="R156" s="195"/>
      <c r="S156" s="195"/>
      <c r="T156" s="196"/>
      <c r="AT156" s="197" t="s">
        <v>152</v>
      </c>
      <c r="AU156" s="197" t="s">
        <v>84</v>
      </c>
      <c r="AV156" s="11" t="s">
        <v>82</v>
      </c>
      <c r="AW156" s="11" t="s">
        <v>35</v>
      </c>
      <c r="AX156" s="11" t="s">
        <v>74</v>
      </c>
      <c r="AY156" s="197" t="s">
        <v>140</v>
      </c>
    </row>
    <row r="157" spans="2:65" s="12" customFormat="1" ht="11.25">
      <c r="B157" s="198"/>
      <c r="C157" s="199"/>
      <c r="D157" s="185" t="s">
        <v>152</v>
      </c>
      <c r="E157" s="200" t="s">
        <v>28</v>
      </c>
      <c r="F157" s="201" t="s">
        <v>84</v>
      </c>
      <c r="G157" s="199"/>
      <c r="H157" s="202">
        <v>2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152</v>
      </c>
      <c r="AU157" s="208" t="s">
        <v>84</v>
      </c>
      <c r="AV157" s="12" t="s">
        <v>84</v>
      </c>
      <c r="AW157" s="12" t="s">
        <v>35</v>
      </c>
      <c r="AX157" s="12" t="s">
        <v>82</v>
      </c>
      <c r="AY157" s="208" t="s">
        <v>140</v>
      </c>
    </row>
    <row r="158" spans="2:65" s="1" customFormat="1" ht="16.5" customHeight="1">
      <c r="B158" s="33"/>
      <c r="C158" s="173" t="s">
        <v>350</v>
      </c>
      <c r="D158" s="173" t="s">
        <v>143</v>
      </c>
      <c r="E158" s="174" t="s">
        <v>1354</v>
      </c>
      <c r="F158" s="175" t="s">
        <v>1355</v>
      </c>
      <c r="G158" s="176" t="s">
        <v>585</v>
      </c>
      <c r="H158" s="177">
        <v>3</v>
      </c>
      <c r="I158" s="178"/>
      <c r="J158" s="179">
        <f>ROUND(I158*H158,2)</f>
        <v>0</v>
      </c>
      <c r="K158" s="175" t="s">
        <v>147</v>
      </c>
      <c r="L158" s="37"/>
      <c r="M158" s="180" t="s">
        <v>28</v>
      </c>
      <c r="N158" s="181" t="s">
        <v>45</v>
      </c>
      <c r="O158" s="59"/>
      <c r="P158" s="182">
        <f>O158*H158</f>
        <v>0</v>
      </c>
      <c r="Q158" s="182">
        <v>0</v>
      </c>
      <c r="R158" s="182">
        <f>Q158*H158</f>
        <v>0</v>
      </c>
      <c r="S158" s="182">
        <v>1.56E-3</v>
      </c>
      <c r="T158" s="183">
        <f>S158*H158</f>
        <v>4.6800000000000001E-3</v>
      </c>
      <c r="AR158" s="16" t="s">
        <v>281</v>
      </c>
      <c r="AT158" s="16" t="s">
        <v>143</v>
      </c>
      <c r="AU158" s="16" t="s">
        <v>84</v>
      </c>
      <c r="AY158" s="16" t="s">
        <v>140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82</v>
      </c>
      <c r="BK158" s="184">
        <f>ROUND(I158*H158,2)</f>
        <v>0</v>
      </c>
      <c r="BL158" s="16" t="s">
        <v>281</v>
      </c>
      <c r="BM158" s="16" t="s">
        <v>1356</v>
      </c>
    </row>
    <row r="159" spans="2:65" s="1" customFormat="1" ht="11.25">
      <c r="B159" s="33"/>
      <c r="C159" s="34"/>
      <c r="D159" s="185" t="s">
        <v>150</v>
      </c>
      <c r="E159" s="34"/>
      <c r="F159" s="186" t="s">
        <v>1357</v>
      </c>
      <c r="G159" s="34"/>
      <c r="H159" s="34"/>
      <c r="I159" s="102"/>
      <c r="J159" s="34"/>
      <c r="K159" s="34"/>
      <c r="L159" s="37"/>
      <c r="M159" s="187"/>
      <c r="N159" s="59"/>
      <c r="O159" s="59"/>
      <c r="P159" s="59"/>
      <c r="Q159" s="59"/>
      <c r="R159" s="59"/>
      <c r="S159" s="59"/>
      <c r="T159" s="60"/>
      <c r="AT159" s="16" t="s">
        <v>150</v>
      </c>
      <c r="AU159" s="16" t="s">
        <v>84</v>
      </c>
    </row>
    <row r="160" spans="2:65" s="11" customFormat="1" ht="11.25">
      <c r="B160" s="188"/>
      <c r="C160" s="189"/>
      <c r="D160" s="185" t="s">
        <v>152</v>
      </c>
      <c r="E160" s="190" t="s">
        <v>28</v>
      </c>
      <c r="F160" s="191" t="s">
        <v>1358</v>
      </c>
      <c r="G160" s="189"/>
      <c r="H160" s="190" t="s">
        <v>28</v>
      </c>
      <c r="I160" s="192"/>
      <c r="J160" s="189"/>
      <c r="K160" s="189"/>
      <c r="L160" s="193"/>
      <c r="M160" s="194"/>
      <c r="N160" s="195"/>
      <c r="O160" s="195"/>
      <c r="P160" s="195"/>
      <c r="Q160" s="195"/>
      <c r="R160" s="195"/>
      <c r="S160" s="195"/>
      <c r="T160" s="196"/>
      <c r="AT160" s="197" t="s">
        <v>152</v>
      </c>
      <c r="AU160" s="197" t="s">
        <v>84</v>
      </c>
      <c r="AV160" s="11" t="s">
        <v>82</v>
      </c>
      <c r="AW160" s="11" t="s">
        <v>35</v>
      </c>
      <c r="AX160" s="11" t="s">
        <v>74</v>
      </c>
      <c r="AY160" s="197" t="s">
        <v>140</v>
      </c>
    </row>
    <row r="161" spans="2:65" s="12" customFormat="1" ht="11.25">
      <c r="B161" s="198"/>
      <c r="C161" s="199"/>
      <c r="D161" s="185" t="s">
        <v>152</v>
      </c>
      <c r="E161" s="200" t="s">
        <v>28</v>
      </c>
      <c r="F161" s="201" t="s">
        <v>82</v>
      </c>
      <c r="G161" s="199"/>
      <c r="H161" s="202">
        <v>1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152</v>
      </c>
      <c r="AU161" s="208" t="s">
        <v>84</v>
      </c>
      <c r="AV161" s="12" t="s">
        <v>84</v>
      </c>
      <c r="AW161" s="12" t="s">
        <v>35</v>
      </c>
      <c r="AX161" s="12" t="s">
        <v>74</v>
      </c>
      <c r="AY161" s="208" t="s">
        <v>140</v>
      </c>
    </row>
    <row r="162" spans="2:65" s="11" customFormat="1" ht="11.25">
      <c r="B162" s="188"/>
      <c r="C162" s="189"/>
      <c r="D162" s="185" t="s">
        <v>152</v>
      </c>
      <c r="E162" s="190" t="s">
        <v>28</v>
      </c>
      <c r="F162" s="191" t="s">
        <v>1359</v>
      </c>
      <c r="G162" s="189"/>
      <c r="H162" s="190" t="s">
        <v>28</v>
      </c>
      <c r="I162" s="192"/>
      <c r="J162" s="189"/>
      <c r="K162" s="189"/>
      <c r="L162" s="193"/>
      <c r="M162" s="194"/>
      <c r="N162" s="195"/>
      <c r="O162" s="195"/>
      <c r="P162" s="195"/>
      <c r="Q162" s="195"/>
      <c r="R162" s="195"/>
      <c r="S162" s="195"/>
      <c r="T162" s="196"/>
      <c r="AT162" s="197" t="s">
        <v>152</v>
      </c>
      <c r="AU162" s="197" t="s">
        <v>84</v>
      </c>
      <c r="AV162" s="11" t="s">
        <v>82</v>
      </c>
      <c r="AW162" s="11" t="s">
        <v>35</v>
      </c>
      <c r="AX162" s="11" t="s">
        <v>74</v>
      </c>
      <c r="AY162" s="197" t="s">
        <v>140</v>
      </c>
    </row>
    <row r="163" spans="2:65" s="12" customFormat="1" ht="11.25">
      <c r="B163" s="198"/>
      <c r="C163" s="199"/>
      <c r="D163" s="185" t="s">
        <v>152</v>
      </c>
      <c r="E163" s="200" t="s">
        <v>28</v>
      </c>
      <c r="F163" s="201" t="s">
        <v>84</v>
      </c>
      <c r="G163" s="199"/>
      <c r="H163" s="202">
        <v>2</v>
      </c>
      <c r="I163" s="203"/>
      <c r="J163" s="199"/>
      <c r="K163" s="199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152</v>
      </c>
      <c r="AU163" s="208" t="s">
        <v>84</v>
      </c>
      <c r="AV163" s="12" t="s">
        <v>84</v>
      </c>
      <c r="AW163" s="12" t="s">
        <v>35</v>
      </c>
      <c r="AX163" s="12" t="s">
        <v>74</v>
      </c>
      <c r="AY163" s="208" t="s">
        <v>140</v>
      </c>
    </row>
    <row r="164" spans="2:65" s="13" customFormat="1" ht="11.25">
      <c r="B164" s="209"/>
      <c r="C164" s="210"/>
      <c r="D164" s="185" t="s">
        <v>152</v>
      </c>
      <c r="E164" s="211" t="s">
        <v>28</v>
      </c>
      <c r="F164" s="212" t="s">
        <v>171</v>
      </c>
      <c r="G164" s="210"/>
      <c r="H164" s="213">
        <v>3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152</v>
      </c>
      <c r="AU164" s="219" t="s">
        <v>84</v>
      </c>
      <c r="AV164" s="13" t="s">
        <v>148</v>
      </c>
      <c r="AW164" s="13" t="s">
        <v>35</v>
      </c>
      <c r="AX164" s="13" t="s">
        <v>82</v>
      </c>
      <c r="AY164" s="219" t="s">
        <v>140</v>
      </c>
    </row>
    <row r="165" spans="2:65" s="1" customFormat="1" ht="16.5" customHeight="1">
      <c r="B165" s="33"/>
      <c r="C165" s="173" t="s">
        <v>355</v>
      </c>
      <c r="D165" s="173" t="s">
        <v>143</v>
      </c>
      <c r="E165" s="174" t="s">
        <v>1360</v>
      </c>
      <c r="F165" s="175" t="s">
        <v>1361</v>
      </c>
      <c r="G165" s="176" t="s">
        <v>314</v>
      </c>
      <c r="H165" s="177">
        <v>3</v>
      </c>
      <c r="I165" s="178"/>
      <c r="J165" s="179">
        <f>ROUND(I165*H165,2)</f>
        <v>0</v>
      </c>
      <c r="K165" s="175" t="s">
        <v>147</v>
      </c>
      <c r="L165" s="37"/>
      <c r="M165" s="180" t="s">
        <v>28</v>
      </c>
      <c r="N165" s="181" t="s">
        <v>45</v>
      </c>
      <c r="O165" s="59"/>
      <c r="P165" s="182">
        <f>O165*H165</f>
        <v>0</v>
      </c>
      <c r="Q165" s="182">
        <v>0</v>
      </c>
      <c r="R165" s="182">
        <f>Q165*H165</f>
        <v>0</v>
      </c>
      <c r="S165" s="182">
        <v>8.4999999999999995E-4</v>
      </c>
      <c r="T165" s="183">
        <f>S165*H165</f>
        <v>2.5499999999999997E-3</v>
      </c>
      <c r="AR165" s="16" t="s">
        <v>281</v>
      </c>
      <c r="AT165" s="16" t="s">
        <v>143</v>
      </c>
      <c r="AU165" s="16" t="s">
        <v>84</v>
      </c>
      <c r="AY165" s="16" t="s">
        <v>140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82</v>
      </c>
      <c r="BK165" s="184">
        <f>ROUND(I165*H165,2)</f>
        <v>0</v>
      </c>
      <c r="BL165" s="16" t="s">
        <v>281</v>
      </c>
      <c r="BM165" s="16" t="s">
        <v>1362</v>
      </c>
    </row>
    <row r="166" spans="2:65" s="1" customFormat="1" ht="11.25">
      <c r="B166" s="33"/>
      <c r="C166" s="34"/>
      <c r="D166" s="185" t="s">
        <v>150</v>
      </c>
      <c r="E166" s="34"/>
      <c r="F166" s="186" t="s">
        <v>1363</v>
      </c>
      <c r="G166" s="34"/>
      <c r="H166" s="34"/>
      <c r="I166" s="102"/>
      <c r="J166" s="34"/>
      <c r="K166" s="34"/>
      <c r="L166" s="37"/>
      <c r="M166" s="187"/>
      <c r="N166" s="59"/>
      <c r="O166" s="59"/>
      <c r="P166" s="59"/>
      <c r="Q166" s="59"/>
      <c r="R166" s="59"/>
      <c r="S166" s="59"/>
      <c r="T166" s="60"/>
      <c r="AT166" s="16" t="s">
        <v>150</v>
      </c>
      <c r="AU166" s="16" t="s">
        <v>84</v>
      </c>
    </row>
    <row r="167" spans="2:65" s="1" customFormat="1" ht="16.5" customHeight="1">
      <c r="B167" s="33"/>
      <c r="C167" s="173" t="s">
        <v>359</v>
      </c>
      <c r="D167" s="173" t="s">
        <v>143</v>
      </c>
      <c r="E167" s="174" t="s">
        <v>1364</v>
      </c>
      <c r="F167" s="175" t="s">
        <v>1365</v>
      </c>
      <c r="G167" s="176" t="s">
        <v>585</v>
      </c>
      <c r="H167" s="177">
        <v>2</v>
      </c>
      <c r="I167" s="178"/>
      <c r="J167" s="179">
        <f>ROUND(I167*H167,2)</f>
        <v>0</v>
      </c>
      <c r="K167" s="175" t="s">
        <v>147</v>
      </c>
      <c r="L167" s="37"/>
      <c r="M167" s="180" t="s">
        <v>28</v>
      </c>
      <c r="N167" s="181" t="s">
        <v>45</v>
      </c>
      <c r="O167" s="59"/>
      <c r="P167" s="182">
        <f>O167*H167</f>
        <v>0</v>
      </c>
      <c r="Q167" s="182">
        <v>1.197E-2</v>
      </c>
      <c r="R167" s="182">
        <f>Q167*H167</f>
        <v>2.3939999999999999E-2</v>
      </c>
      <c r="S167" s="182">
        <v>0</v>
      </c>
      <c r="T167" s="183">
        <f>S167*H167</f>
        <v>0</v>
      </c>
      <c r="AR167" s="16" t="s">
        <v>281</v>
      </c>
      <c r="AT167" s="16" t="s">
        <v>143</v>
      </c>
      <c r="AU167" s="16" t="s">
        <v>84</v>
      </c>
      <c r="AY167" s="16" t="s">
        <v>140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6" t="s">
        <v>82</v>
      </c>
      <c r="BK167" s="184">
        <f>ROUND(I167*H167,2)</f>
        <v>0</v>
      </c>
      <c r="BL167" s="16" t="s">
        <v>281</v>
      </c>
      <c r="BM167" s="16" t="s">
        <v>1366</v>
      </c>
    </row>
    <row r="168" spans="2:65" s="1" customFormat="1" ht="11.25">
      <c r="B168" s="33"/>
      <c r="C168" s="34"/>
      <c r="D168" s="185" t="s">
        <v>150</v>
      </c>
      <c r="E168" s="34"/>
      <c r="F168" s="186" t="s">
        <v>1367</v>
      </c>
      <c r="G168" s="34"/>
      <c r="H168" s="34"/>
      <c r="I168" s="102"/>
      <c r="J168" s="34"/>
      <c r="K168" s="34"/>
      <c r="L168" s="37"/>
      <c r="M168" s="187"/>
      <c r="N168" s="59"/>
      <c r="O168" s="59"/>
      <c r="P168" s="59"/>
      <c r="Q168" s="59"/>
      <c r="R168" s="59"/>
      <c r="S168" s="59"/>
      <c r="T168" s="60"/>
      <c r="AT168" s="16" t="s">
        <v>150</v>
      </c>
      <c r="AU168" s="16" t="s">
        <v>84</v>
      </c>
    </row>
    <row r="169" spans="2:65" s="1" customFormat="1" ht="16.5" customHeight="1">
      <c r="B169" s="33"/>
      <c r="C169" s="173" t="s">
        <v>364</v>
      </c>
      <c r="D169" s="173" t="s">
        <v>143</v>
      </c>
      <c r="E169" s="174" t="s">
        <v>1368</v>
      </c>
      <c r="F169" s="175" t="s">
        <v>1369</v>
      </c>
      <c r="G169" s="176" t="s">
        <v>585</v>
      </c>
      <c r="H169" s="177">
        <v>2</v>
      </c>
      <c r="I169" s="178"/>
      <c r="J169" s="179">
        <f>ROUND(I169*H169,2)</f>
        <v>0</v>
      </c>
      <c r="K169" s="175" t="s">
        <v>147</v>
      </c>
      <c r="L169" s="37"/>
      <c r="M169" s="180" t="s">
        <v>28</v>
      </c>
      <c r="N169" s="181" t="s">
        <v>45</v>
      </c>
      <c r="O169" s="59"/>
      <c r="P169" s="182">
        <f>O169*H169</f>
        <v>0</v>
      </c>
      <c r="Q169" s="182">
        <v>1.8E-3</v>
      </c>
      <c r="R169" s="182">
        <f>Q169*H169</f>
        <v>3.5999999999999999E-3</v>
      </c>
      <c r="S169" s="182">
        <v>0</v>
      </c>
      <c r="T169" s="183">
        <f>S169*H169</f>
        <v>0</v>
      </c>
      <c r="AR169" s="16" t="s">
        <v>281</v>
      </c>
      <c r="AT169" s="16" t="s">
        <v>143</v>
      </c>
      <c r="AU169" s="16" t="s">
        <v>84</v>
      </c>
      <c r="AY169" s="16" t="s">
        <v>140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82</v>
      </c>
      <c r="BK169" s="184">
        <f>ROUND(I169*H169,2)</f>
        <v>0</v>
      </c>
      <c r="BL169" s="16" t="s">
        <v>281</v>
      </c>
      <c r="BM169" s="16" t="s">
        <v>1370</v>
      </c>
    </row>
    <row r="170" spans="2:65" s="1" customFormat="1" ht="11.25">
      <c r="B170" s="33"/>
      <c r="C170" s="34"/>
      <c r="D170" s="185" t="s">
        <v>150</v>
      </c>
      <c r="E170" s="34"/>
      <c r="F170" s="186" t="s">
        <v>1371</v>
      </c>
      <c r="G170" s="34"/>
      <c r="H170" s="34"/>
      <c r="I170" s="102"/>
      <c r="J170" s="34"/>
      <c r="K170" s="34"/>
      <c r="L170" s="37"/>
      <c r="M170" s="187"/>
      <c r="N170" s="59"/>
      <c r="O170" s="59"/>
      <c r="P170" s="59"/>
      <c r="Q170" s="59"/>
      <c r="R170" s="59"/>
      <c r="S170" s="59"/>
      <c r="T170" s="60"/>
      <c r="AT170" s="16" t="s">
        <v>150</v>
      </c>
      <c r="AU170" s="16" t="s">
        <v>84</v>
      </c>
    </row>
    <row r="171" spans="2:65" s="1" customFormat="1" ht="16.5" customHeight="1">
      <c r="B171" s="33"/>
      <c r="C171" s="173" t="s">
        <v>368</v>
      </c>
      <c r="D171" s="173" t="s">
        <v>143</v>
      </c>
      <c r="E171" s="174" t="s">
        <v>1372</v>
      </c>
      <c r="F171" s="175" t="s">
        <v>1373</v>
      </c>
      <c r="G171" s="176" t="s">
        <v>314</v>
      </c>
      <c r="H171" s="177">
        <v>2</v>
      </c>
      <c r="I171" s="178"/>
      <c r="J171" s="179">
        <f>ROUND(I171*H171,2)</f>
        <v>0</v>
      </c>
      <c r="K171" s="175" t="s">
        <v>147</v>
      </c>
      <c r="L171" s="37"/>
      <c r="M171" s="180" t="s">
        <v>28</v>
      </c>
      <c r="N171" s="181" t="s">
        <v>45</v>
      </c>
      <c r="O171" s="59"/>
      <c r="P171" s="182">
        <f>O171*H171</f>
        <v>0</v>
      </c>
      <c r="Q171" s="182">
        <v>2.3000000000000001E-4</v>
      </c>
      <c r="R171" s="182">
        <f>Q171*H171</f>
        <v>4.6000000000000001E-4</v>
      </c>
      <c r="S171" s="182">
        <v>0</v>
      </c>
      <c r="T171" s="183">
        <f>S171*H171</f>
        <v>0</v>
      </c>
      <c r="AR171" s="16" t="s">
        <v>586</v>
      </c>
      <c r="AT171" s="16" t="s">
        <v>143</v>
      </c>
      <c r="AU171" s="16" t="s">
        <v>84</v>
      </c>
      <c r="AY171" s="16" t="s">
        <v>140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82</v>
      </c>
      <c r="BK171" s="184">
        <f>ROUND(I171*H171,2)</f>
        <v>0</v>
      </c>
      <c r="BL171" s="16" t="s">
        <v>586</v>
      </c>
      <c r="BM171" s="16" t="s">
        <v>1374</v>
      </c>
    </row>
    <row r="172" spans="2:65" s="1" customFormat="1" ht="11.25">
      <c r="B172" s="33"/>
      <c r="C172" s="34"/>
      <c r="D172" s="185" t="s">
        <v>150</v>
      </c>
      <c r="E172" s="34"/>
      <c r="F172" s="186" t="s">
        <v>1375</v>
      </c>
      <c r="G172" s="34"/>
      <c r="H172" s="34"/>
      <c r="I172" s="102"/>
      <c r="J172" s="34"/>
      <c r="K172" s="34"/>
      <c r="L172" s="37"/>
      <c r="M172" s="187"/>
      <c r="N172" s="59"/>
      <c r="O172" s="59"/>
      <c r="P172" s="59"/>
      <c r="Q172" s="59"/>
      <c r="R172" s="59"/>
      <c r="S172" s="59"/>
      <c r="T172" s="60"/>
      <c r="AT172" s="16" t="s">
        <v>150</v>
      </c>
      <c r="AU172" s="16" t="s">
        <v>84</v>
      </c>
    </row>
    <row r="173" spans="2:65" s="1" customFormat="1" ht="16.5" customHeight="1">
      <c r="B173" s="33"/>
      <c r="C173" s="173" t="s">
        <v>375</v>
      </c>
      <c r="D173" s="173" t="s">
        <v>143</v>
      </c>
      <c r="E173" s="174" t="s">
        <v>614</v>
      </c>
      <c r="F173" s="175" t="s">
        <v>615</v>
      </c>
      <c r="G173" s="176" t="s">
        <v>314</v>
      </c>
      <c r="H173" s="177">
        <v>2</v>
      </c>
      <c r="I173" s="178"/>
      <c r="J173" s="179">
        <f>ROUND(I173*H173,2)</f>
        <v>0</v>
      </c>
      <c r="K173" s="175" t="s">
        <v>147</v>
      </c>
      <c r="L173" s="37"/>
      <c r="M173" s="180" t="s">
        <v>28</v>
      </c>
      <c r="N173" s="181" t="s">
        <v>45</v>
      </c>
      <c r="O173" s="59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AR173" s="16" t="s">
        <v>281</v>
      </c>
      <c r="AT173" s="16" t="s">
        <v>143</v>
      </c>
      <c r="AU173" s="16" t="s">
        <v>84</v>
      </c>
      <c r="AY173" s="16" t="s">
        <v>140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82</v>
      </c>
      <c r="BK173" s="184">
        <f>ROUND(I173*H173,2)</f>
        <v>0</v>
      </c>
      <c r="BL173" s="16" t="s">
        <v>281</v>
      </c>
      <c r="BM173" s="16" t="s">
        <v>1376</v>
      </c>
    </row>
    <row r="174" spans="2:65" s="1" customFormat="1" ht="11.25">
      <c r="B174" s="33"/>
      <c r="C174" s="34"/>
      <c r="D174" s="185" t="s">
        <v>150</v>
      </c>
      <c r="E174" s="34"/>
      <c r="F174" s="186" t="s">
        <v>617</v>
      </c>
      <c r="G174" s="34"/>
      <c r="H174" s="34"/>
      <c r="I174" s="102"/>
      <c r="J174" s="34"/>
      <c r="K174" s="34"/>
      <c r="L174" s="37"/>
      <c r="M174" s="187"/>
      <c r="N174" s="59"/>
      <c r="O174" s="59"/>
      <c r="P174" s="59"/>
      <c r="Q174" s="59"/>
      <c r="R174" s="59"/>
      <c r="S174" s="59"/>
      <c r="T174" s="60"/>
      <c r="AT174" s="16" t="s">
        <v>150</v>
      </c>
      <c r="AU174" s="16" t="s">
        <v>84</v>
      </c>
    </row>
    <row r="175" spans="2:65" s="1" customFormat="1" ht="16.5" customHeight="1">
      <c r="B175" s="33"/>
      <c r="C175" s="173" t="s">
        <v>382</v>
      </c>
      <c r="D175" s="173" t="s">
        <v>143</v>
      </c>
      <c r="E175" s="174" t="s">
        <v>621</v>
      </c>
      <c r="F175" s="175" t="s">
        <v>622</v>
      </c>
      <c r="G175" s="176" t="s">
        <v>585</v>
      </c>
      <c r="H175" s="177">
        <v>4</v>
      </c>
      <c r="I175" s="178"/>
      <c r="J175" s="179">
        <f>ROUND(I175*H175,2)</f>
        <v>0</v>
      </c>
      <c r="K175" s="175" t="s">
        <v>147</v>
      </c>
      <c r="L175" s="37"/>
      <c r="M175" s="180" t="s">
        <v>28</v>
      </c>
      <c r="N175" s="181" t="s">
        <v>45</v>
      </c>
      <c r="O175" s="59"/>
      <c r="P175" s="182">
        <f>O175*H175</f>
        <v>0</v>
      </c>
      <c r="Q175" s="182">
        <v>2.9999999999999997E-4</v>
      </c>
      <c r="R175" s="182">
        <f>Q175*H175</f>
        <v>1.1999999999999999E-3</v>
      </c>
      <c r="S175" s="182">
        <v>0</v>
      </c>
      <c r="T175" s="183">
        <f>S175*H175</f>
        <v>0</v>
      </c>
      <c r="AR175" s="16" t="s">
        <v>586</v>
      </c>
      <c r="AT175" s="16" t="s">
        <v>143</v>
      </c>
      <c r="AU175" s="16" t="s">
        <v>84</v>
      </c>
      <c r="AY175" s="16" t="s">
        <v>140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82</v>
      </c>
      <c r="BK175" s="184">
        <f>ROUND(I175*H175,2)</f>
        <v>0</v>
      </c>
      <c r="BL175" s="16" t="s">
        <v>586</v>
      </c>
      <c r="BM175" s="16" t="s">
        <v>1377</v>
      </c>
    </row>
    <row r="176" spans="2:65" s="1" customFormat="1" ht="11.25">
      <c r="B176" s="33"/>
      <c r="C176" s="34"/>
      <c r="D176" s="185" t="s">
        <v>150</v>
      </c>
      <c r="E176" s="34"/>
      <c r="F176" s="186" t="s">
        <v>624</v>
      </c>
      <c r="G176" s="34"/>
      <c r="H176" s="34"/>
      <c r="I176" s="102"/>
      <c r="J176" s="34"/>
      <c r="K176" s="34"/>
      <c r="L176" s="37"/>
      <c r="M176" s="187"/>
      <c r="N176" s="59"/>
      <c r="O176" s="59"/>
      <c r="P176" s="59"/>
      <c r="Q176" s="59"/>
      <c r="R176" s="59"/>
      <c r="S176" s="59"/>
      <c r="T176" s="60"/>
      <c r="AT176" s="16" t="s">
        <v>150</v>
      </c>
      <c r="AU176" s="16" t="s">
        <v>84</v>
      </c>
    </row>
    <row r="177" spans="2:65" s="11" customFormat="1" ht="11.25">
      <c r="B177" s="188"/>
      <c r="C177" s="189"/>
      <c r="D177" s="185" t="s">
        <v>152</v>
      </c>
      <c r="E177" s="190" t="s">
        <v>28</v>
      </c>
      <c r="F177" s="191" t="s">
        <v>1378</v>
      </c>
      <c r="G177" s="189"/>
      <c r="H177" s="190" t="s">
        <v>28</v>
      </c>
      <c r="I177" s="192"/>
      <c r="J177" s="189"/>
      <c r="K177" s="189"/>
      <c r="L177" s="193"/>
      <c r="M177" s="194"/>
      <c r="N177" s="195"/>
      <c r="O177" s="195"/>
      <c r="P177" s="195"/>
      <c r="Q177" s="195"/>
      <c r="R177" s="195"/>
      <c r="S177" s="195"/>
      <c r="T177" s="196"/>
      <c r="AT177" s="197" t="s">
        <v>152</v>
      </c>
      <c r="AU177" s="197" t="s">
        <v>84</v>
      </c>
      <c r="AV177" s="11" t="s">
        <v>82</v>
      </c>
      <c r="AW177" s="11" t="s">
        <v>35</v>
      </c>
      <c r="AX177" s="11" t="s">
        <v>74</v>
      </c>
      <c r="AY177" s="197" t="s">
        <v>140</v>
      </c>
    </row>
    <row r="178" spans="2:65" s="12" customFormat="1" ht="11.25">
      <c r="B178" s="198"/>
      <c r="C178" s="199"/>
      <c r="D178" s="185" t="s">
        <v>152</v>
      </c>
      <c r="E178" s="200" t="s">
        <v>28</v>
      </c>
      <c r="F178" s="201" t="s">
        <v>1379</v>
      </c>
      <c r="G178" s="199"/>
      <c r="H178" s="202">
        <v>4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152</v>
      </c>
      <c r="AU178" s="208" t="s">
        <v>84</v>
      </c>
      <c r="AV178" s="12" t="s">
        <v>84</v>
      </c>
      <c r="AW178" s="12" t="s">
        <v>35</v>
      </c>
      <c r="AX178" s="12" t="s">
        <v>82</v>
      </c>
      <c r="AY178" s="208" t="s">
        <v>140</v>
      </c>
    </row>
    <row r="179" spans="2:65" s="1" customFormat="1" ht="16.5" customHeight="1">
      <c r="B179" s="33"/>
      <c r="C179" s="173" t="s">
        <v>390</v>
      </c>
      <c r="D179" s="173" t="s">
        <v>143</v>
      </c>
      <c r="E179" s="174" t="s">
        <v>626</v>
      </c>
      <c r="F179" s="175" t="s">
        <v>627</v>
      </c>
      <c r="G179" s="176" t="s">
        <v>628</v>
      </c>
      <c r="H179" s="177">
        <v>4</v>
      </c>
      <c r="I179" s="178"/>
      <c r="J179" s="179">
        <f>ROUND(I179*H179,2)</f>
        <v>0</v>
      </c>
      <c r="K179" s="175" t="s">
        <v>147</v>
      </c>
      <c r="L179" s="37"/>
      <c r="M179" s="180" t="s">
        <v>28</v>
      </c>
      <c r="N179" s="181" t="s">
        <v>45</v>
      </c>
      <c r="O179" s="59"/>
      <c r="P179" s="182">
        <f>O179*H179</f>
        <v>0</v>
      </c>
      <c r="Q179" s="182">
        <v>2.5000000000000001E-4</v>
      </c>
      <c r="R179" s="182">
        <f>Q179*H179</f>
        <v>1E-3</v>
      </c>
      <c r="S179" s="182">
        <v>0</v>
      </c>
      <c r="T179" s="183">
        <f>S179*H179</f>
        <v>0</v>
      </c>
      <c r="AR179" s="16" t="s">
        <v>586</v>
      </c>
      <c r="AT179" s="16" t="s">
        <v>143</v>
      </c>
      <c r="AU179" s="16" t="s">
        <v>84</v>
      </c>
      <c r="AY179" s="16" t="s">
        <v>140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6" t="s">
        <v>82</v>
      </c>
      <c r="BK179" s="184">
        <f>ROUND(I179*H179,2)</f>
        <v>0</v>
      </c>
      <c r="BL179" s="16" t="s">
        <v>586</v>
      </c>
      <c r="BM179" s="16" t="s">
        <v>1380</v>
      </c>
    </row>
    <row r="180" spans="2:65" s="1" customFormat="1" ht="11.25">
      <c r="B180" s="33"/>
      <c r="C180" s="34"/>
      <c r="D180" s="185" t="s">
        <v>150</v>
      </c>
      <c r="E180" s="34"/>
      <c r="F180" s="186" t="s">
        <v>630</v>
      </c>
      <c r="G180" s="34"/>
      <c r="H180" s="34"/>
      <c r="I180" s="102"/>
      <c r="J180" s="34"/>
      <c r="K180" s="34"/>
      <c r="L180" s="37"/>
      <c r="M180" s="187"/>
      <c r="N180" s="59"/>
      <c r="O180" s="59"/>
      <c r="P180" s="59"/>
      <c r="Q180" s="59"/>
      <c r="R180" s="59"/>
      <c r="S180" s="59"/>
      <c r="T180" s="60"/>
      <c r="AT180" s="16" t="s">
        <v>150</v>
      </c>
      <c r="AU180" s="16" t="s">
        <v>84</v>
      </c>
    </row>
    <row r="181" spans="2:65" s="11" customFormat="1" ht="11.25">
      <c r="B181" s="188"/>
      <c r="C181" s="189"/>
      <c r="D181" s="185" t="s">
        <v>152</v>
      </c>
      <c r="E181" s="190" t="s">
        <v>28</v>
      </c>
      <c r="F181" s="191" t="s">
        <v>1378</v>
      </c>
      <c r="G181" s="189"/>
      <c r="H181" s="190" t="s">
        <v>28</v>
      </c>
      <c r="I181" s="192"/>
      <c r="J181" s="189"/>
      <c r="K181" s="189"/>
      <c r="L181" s="193"/>
      <c r="M181" s="194"/>
      <c r="N181" s="195"/>
      <c r="O181" s="195"/>
      <c r="P181" s="195"/>
      <c r="Q181" s="195"/>
      <c r="R181" s="195"/>
      <c r="S181" s="195"/>
      <c r="T181" s="196"/>
      <c r="AT181" s="197" t="s">
        <v>152</v>
      </c>
      <c r="AU181" s="197" t="s">
        <v>84</v>
      </c>
      <c r="AV181" s="11" t="s">
        <v>82</v>
      </c>
      <c r="AW181" s="11" t="s">
        <v>35</v>
      </c>
      <c r="AX181" s="11" t="s">
        <v>74</v>
      </c>
      <c r="AY181" s="197" t="s">
        <v>140</v>
      </c>
    </row>
    <row r="182" spans="2:65" s="12" customFormat="1" ht="11.25">
      <c r="B182" s="198"/>
      <c r="C182" s="199"/>
      <c r="D182" s="185" t="s">
        <v>152</v>
      </c>
      <c r="E182" s="200" t="s">
        <v>28</v>
      </c>
      <c r="F182" s="201" t="s">
        <v>1379</v>
      </c>
      <c r="G182" s="199"/>
      <c r="H182" s="202">
        <v>4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152</v>
      </c>
      <c r="AU182" s="208" t="s">
        <v>84</v>
      </c>
      <c r="AV182" s="12" t="s">
        <v>84</v>
      </c>
      <c r="AW182" s="12" t="s">
        <v>35</v>
      </c>
      <c r="AX182" s="12" t="s">
        <v>82</v>
      </c>
      <c r="AY182" s="208" t="s">
        <v>140</v>
      </c>
    </row>
    <row r="183" spans="2:65" s="1" customFormat="1" ht="16.5" customHeight="1">
      <c r="B183" s="33"/>
      <c r="C183" s="173" t="s">
        <v>397</v>
      </c>
      <c r="D183" s="173" t="s">
        <v>143</v>
      </c>
      <c r="E183" s="174" t="s">
        <v>632</v>
      </c>
      <c r="F183" s="175" t="s">
        <v>633</v>
      </c>
      <c r="G183" s="176" t="s">
        <v>146</v>
      </c>
      <c r="H183" s="177">
        <v>2.8000000000000001E-2</v>
      </c>
      <c r="I183" s="178"/>
      <c r="J183" s="179">
        <f>ROUND(I183*H183,2)</f>
        <v>0</v>
      </c>
      <c r="K183" s="175" t="s">
        <v>147</v>
      </c>
      <c r="L183" s="37"/>
      <c r="M183" s="180" t="s">
        <v>28</v>
      </c>
      <c r="N183" s="181" t="s">
        <v>45</v>
      </c>
      <c r="O183" s="59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AR183" s="16" t="s">
        <v>586</v>
      </c>
      <c r="AT183" s="16" t="s">
        <v>143</v>
      </c>
      <c r="AU183" s="16" t="s">
        <v>84</v>
      </c>
      <c r="AY183" s="16" t="s">
        <v>140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82</v>
      </c>
      <c r="BK183" s="184">
        <f>ROUND(I183*H183,2)</f>
        <v>0</v>
      </c>
      <c r="BL183" s="16" t="s">
        <v>586</v>
      </c>
      <c r="BM183" s="16" t="s">
        <v>1381</v>
      </c>
    </row>
    <row r="184" spans="2:65" s="1" customFormat="1" ht="19.5">
      <c r="B184" s="33"/>
      <c r="C184" s="34"/>
      <c r="D184" s="185" t="s">
        <v>150</v>
      </c>
      <c r="E184" s="34"/>
      <c r="F184" s="186" t="s">
        <v>635</v>
      </c>
      <c r="G184" s="34"/>
      <c r="H184" s="34"/>
      <c r="I184" s="102"/>
      <c r="J184" s="34"/>
      <c r="K184" s="34"/>
      <c r="L184" s="37"/>
      <c r="M184" s="241"/>
      <c r="N184" s="242"/>
      <c r="O184" s="242"/>
      <c r="P184" s="242"/>
      <c r="Q184" s="242"/>
      <c r="R184" s="242"/>
      <c r="S184" s="242"/>
      <c r="T184" s="243"/>
      <c r="AT184" s="16" t="s">
        <v>150</v>
      </c>
      <c r="AU184" s="16" t="s">
        <v>84</v>
      </c>
    </row>
    <row r="185" spans="2:65" s="1" customFormat="1" ht="6.95" customHeight="1">
      <c r="B185" s="45"/>
      <c r="C185" s="46"/>
      <c r="D185" s="46"/>
      <c r="E185" s="46"/>
      <c r="F185" s="46"/>
      <c r="G185" s="46"/>
      <c r="H185" s="46"/>
      <c r="I185" s="124"/>
      <c r="J185" s="46"/>
      <c r="K185" s="46"/>
      <c r="L185" s="37"/>
    </row>
  </sheetData>
  <sheetProtection algorithmName="SHA-512" hashValue="7qW1Ahb/8z0oIUmqGq63PH8DWevI/r+1nDLn36UgQBzzP1hamsPZVWBLPsVCGIg8MFLZv1L6yHIOtw53RBtCqw==" saltValue="eoNSlQvoCzxRtHOByVn7mTogpPKEWPjYOh1/eH+pRiIqnpp38yJhF5bjh4ailsXNIVUTBiSh8xRlECDeTRRWZg==" spinCount="100000" sheet="1" objects="1" scenarios="1" formatColumns="0" formatRows="0" autoFilter="0"/>
  <autoFilter ref="C85:K184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84"/>
  <sheetViews>
    <sheetView showGridLines="0" topLeftCell="A83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90</v>
      </c>
    </row>
    <row r="3" spans="2:46" ht="6.95" hidden="1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84</v>
      </c>
    </row>
    <row r="4" spans="2:46" ht="24.95" hidden="1" customHeight="1">
      <c r="B4" s="19"/>
      <c r="D4" s="100" t="s">
        <v>96</v>
      </c>
      <c r="L4" s="19"/>
      <c r="M4" s="23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101" t="s">
        <v>16</v>
      </c>
      <c r="L6" s="19"/>
    </row>
    <row r="7" spans="2:46" ht="16.5" hidden="1" customHeight="1">
      <c r="B7" s="19"/>
      <c r="E7" s="286" t="str">
        <f>'Rekapitulace stavby'!K6</f>
        <v>ZŠ Libušina - 1.NP - Karlovy Vary - Stavební část</v>
      </c>
      <c r="F7" s="287"/>
      <c r="G7" s="287"/>
      <c r="H7" s="287"/>
      <c r="L7" s="19"/>
    </row>
    <row r="8" spans="2:46" s="1" customFormat="1" ht="12" hidden="1" customHeight="1">
      <c r="B8" s="37"/>
      <c r="D8" s="101" t="s">
        <v>97</v>
      </c>
      <c r="I8" s="102"/>
      <c r="L8" s="37"/>
    </row>
    <row r="9" spans="2:46" s="1" customFormat="1" ht="36.950000000000003" hidden="1" customHeight="1">
      <c r="B9" s="37"/>
      <c r="E9" s="288" t="s">
        <v>1382</v>
      </c>
      <c r="F9" s="289"/>
      <c r="G9" s="289"/>
      <c r="H9" s="289"/>
      <c r="I9" s="102"/>
      <c r="L9" s="37"/>
    </row>
    <row r="10" spans="2:46" s="1" customFormat="1" ht="11.25" hidden="1">
      <c r="B10" s="37"/>
      <c r="I10" s="102"/>
      <c r="L10" s="37"/>
    </row>
    <row r="11" spans="2:46" s="1" customFormat="1" ht="12" hidden="1" customHeight="1">
      <c r="B11" s="37"/>
      <c r="D11" s="101" t="s">
        <v>18</v>
      </c>
      <c r="F11" s="16" t="s">
        <v>19</v>
      </c>
      <c r="I11" s="103" t="s">
        <v>20</v>
      </c>
      <c r="J11" s="16" t="s">
        <v>28</v>
      </c>
      <c r="L11" s="37"/>
    </row>
    <row r="12" spans="2:46" s="1" customFormat="1" ht="12" hidden="1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5. 6. 2019</v>
      </c>
      <c r="L12" s="37"/>
    </row>
    <row r="13" spans="2:46" s="1" customFormat="1" ht="10.9" hidden="1" customHeight="1">
      <c r="B13" s="37"/>
      <c r="I13" s="102"/>
      <c r="L13" s="37"/>
    </row>
    <row r="14" spans="2:46" s="1" customFormat="1" ht="12" hidden="1" customHeight="1">
      <c r="B14" s="37"/>
      <c r="D14" s="101" t="s">
        <v>26</v>
      </c>
      <c r="I14" s="103" t="s">
        <v>27</v>
      </c>
      <c r="J14" s="16" t="str">
        <f>IF('Rekapitulace stavby'!AN10="","",'Rekapitulace stavby'!AN10)</f>
        <v/>
      </c>
      <c r="L14" s="37"/>
    </row>
    <row r="15" spans="2:46" s="1" customFormat="1" ht="18" hidden="1" customHeight="1">
      <c r="B15" s="37"/>
      <c r="E15" s="16" t="str">
        <f>IF('Rekapitulace stavby'!E11="","",'Rekapitulace stavby'!E11)</f>
        <v xml:space="preserve"> </v>
      </c>
      <c r="I15" s="103" t="s">
        <v>30</v>
      </c>
      <c r="J15" s="16" t="str">
        <f>IF('Rekapitulace stavby'!AN11="","",'Rekapitulace stavby'!AN11)</f>
        <v/>
      </c>
      <c r="L15" s="37"/>
    </row>
    <row r="16" spans="2:46" s="1" customFormat="1" ht="6.95" hidden="1" customHeight="1">
      <c r="B16" s="37"/>
      <c r="I16" s="102"/>
      <c r="L16" s="37"/>
    </row>
    <row r="17" spans="2:12" s="1" customFormat="1" ht="12" hidden="1" customHeight="1">
      <c r="B17" s="37"/>
      <c r="D17" s="101" t="s">
        <v>31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hidden="1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30</v>
      </c>
      <c r="J18" s="29" t="str">
        <f>'Rekapitulace stavby'!AN14</f>
        <v>Vyplň údaj</v>
      </c>
      <c r="L18" s="37"/>
    </row>
    <row r="19" spans="2:12" s="1" customFormat="1" ht="6.95" hidden="1" customHeight="1">
      <c r="B19" s="37"/>
      <c r="I19" s="102"/>
      <c r="L19" s="37"/>
    </row>
    <row r="20" spans="2:12" s="1" customFormat="1" ht="12" hidden="1" customHeight="1">
      <c r="B20" s="37"/>
      <c r="D20" s="101" t="s">
        <v>33</v>
      </c>
      <c r="I20" s="103" t="s">
        <v>27</v>
      </c>
      <c r="J20" s="16" t="s">
        <v>28</v>
      </c>
      <c r="L20" s="37"/>
    </row>
    <row r="21" spans="2:12" s="1" customFormat="1" ht="18" hidden="1" customHeight="1">
      <c r="B21" s="37"/>
      <c r="E21" s="16" t="s">
        <v>34</v>
      </c>
      <c r="I21" s="103" t="s">
        <v>30</v>
      </c>
      <c r="J21" s="16" t="s">
        <v>28</v>
      </c>
      <c r="L21" s="37"/>
    </row>
    <row r="22" spans="2:12" s="1" customFormat="1" ht="6.95" hidden="1" customHeight="1">
      <c r="B22" s="37"/>
      <c r="I22" s="102"/>
      <c r="L22" s="37"/>
    </row>
    <row r="23" spans="2:12" s="1" customFormat="1" ht="12" hidden="1" customHeight="1">
      <c r="B23" s="37"/>
      <c r="D23" s="101" t="s">
        <v>36</v>
      </c>
      <c r="I23" s="103" t="s">
        <v>27</v>
      </c>
      <c r="J23" s="16" t="s">
        <v>28</v>
      </c>
      <c r="L23" s="37"/>
    </row>
    <row r="24" spans="2:12" s="1" customFormat="1" ht="18" hidden="1" customHeight="1">
      <c r="B24" s="37"/>
      <c r="E24" s="16" t="s">
        <v>37</v>
      </c>
      <c r="I24" s="103" t="s">
        <v>30</v>
      </c>
      <c r="J24" s="16" t="s">
        <v>28</v>
      </c>
      <c r="L24" s="37"/>
    </row>
    <row r="25" spans="2:12" s="1" customFormat="1" ht="6.95" hidden="1" customHeight="1">
      <c r="B25" s="37"/>
      <c r="I25" s="102"/>
      <c r="L25" s="37"/>
    </row>
    <row r="26" spans="2:12" s="1" customFormat="1" ht="12" hidden="1" customHeight="1">
      <c r="B26" s="37"/>
      <c r="D26" s="101" t="s">
        <v>38</v>
      </c>
      <c r="I26" s="102"/>
      <c r="L26" s="37"/>
    </row>
    <row r="27" spans="2:12" s="6" customFormat="1" ht="16.5" hidden="1" customHeight="1">
      <c r="B27" s="105"/>
      <c r="E27" s="292" t="s">
        <v>28</v>
      </c>
      <c r="F27" s="292"/>
      <c r="G27" s="292"/>
      <c r="H27" s="292"/>
      <c r="I27" s="106"/>
      <c r="L27" s="105"/>
    </row>
    <row r="28" spans="2:12" s="1" customFormat="1" ht="6.95" hidden="1" customHeight="1">
      <c r="B28" s="37"/>
      <c r="I28" s="102"/>
      <c r="L28" s="37"/>
    </row>
    <row r="29" spans="2:12" s="1" customFormat="1" ht="6.95" hidden="1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hidden="1" customHeight="1">
      <c r="B30" s="37"/>
      <c r="D30" s="108" t="s">
        <v>40</v>
      </c>
      <c r="I30" s="102"/>
      <c r="J30" s="109">
        <f>ROUND(J80, 2)</f>
        <v>0</v>
      </c>
      <c r="L30" s="37"/>
    </row>
    <row r="31" spans="2:12" s="1" customFormat="1" ht="6.95" hidden="1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hidden="1" customHeight="1">
      <c r="B32" s="37"/>
      <c r="F32" s="110" t="s">
        <v>42</v>
      </c>
      <c r="I32" s="111" t="s">
        <v>41</v>
      </c>
      <c r="J32" s="110" t="s">
        <v>43</v>
      </c>
      <c r="L32" s="37"/>
    </row>
    <row r="33" spans="2:12" s="1" customFormat="1" ht="14.45" hidden="1" customHeight="1">
      <c r="B33" s="37"/>
      <c r="D33" s="101" t="s">
        <v>44</v>
      </c>
      <c r="E33" s="101" t="s">
        <v>45</v>
      </c>
      <c r="F33" s="112">
        <f>ROUND((SUM(BE80:BE83)),  2)</f>
        <v>0</v>
      </c>
      <c r="I33" s="113">
        <v>0.21</v>
      </c>
      <c r="J33" s="112">
        <f>ROUND(((SUM(BE80:BE83))*I33),  2)</f>
        <v>0</v>
      </c>
      <c r="L33" s="37"/>
    </row>
    <row r="34" spans="2:12" s="1" customFormat="1" ht="14.45" hidden="1" customHeight="1">
      <c r="B34" s="37"/>
      <c r="E34" s="101" t="s">
        <v>46</v>
      </c>
      <c r="F34" s="112">
        <f>ROUND((SUM(BF80:BF83)),  2)</f>
        <v>0</v>
      </c>
      <c r="I34" s="113">
        <v>0.15</v>
      </c>
      <c r="J34" s="112">
        <f>ROUND(((SUM(BF80:BF83))*I34),  2)</f>
        <v>0</v>
      </c>
      <c r="L34" s="37"/>
    </row>
    <row r="35" spans="2:12" s="1" customFormat="1" ht="14.45" hidden="1" customHeight="1">
      <c r="B35" s="37"/>
      <c r="E35" s="101" t="s">
        <v>47</v>
      </c>
      <c r="F35" s="112">
        <f>ROUND((SUM(BG80:BG83)),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48</v>
      </c>
      <c r="F36" s="112">
        <f>ROUND((SUM(BH80:BH83)),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49</v>
      </c>
      <c r="F37" s="112">
        <f>ROUND((SUM(BI80:BI83)),  2)</f>
        <v>0</v>
      </c>
      <c r="I37" s="113">
        <v>0</v>
      </c>
      <c r="J37" s="112">
        <f>0</f>
        <v>0</v>
      </c>
      <c r="L37" s="37"/>
    </row>
    <row r="38" spans="2:12" s="1" customFormat="1" ht="6.95" hidden="1" customHeight="1">
      <c r="B38" s="37"/>
      <c r="I38" s="102"/>
      <c r="L38" s="37"/>
    </row>
    <row r="39" spans="2:12" s="1" customFormat="1" ht="25.35" hidden="1" customHeight="1">
      <c r="B39" s="37"/>
      <c r="C39" s="114"/>
      <c r="D39" s="115" t="s">
        <v>50</v>
      </c>
      <c r="E39" s="116"/>
      <c r="F39" s="116"/>
      <c r="G39" s="117" t="s">
        <v>51</v>
      </c>
      <c r="H39" s="118" t="s">
        <v>52</v>
      </c>
      <c r="I39" s="119"/>
      <c r="J39" s="120">
        <f>SUM(J30:J37)</f>
        <v>0</v>
      </c>
      <c r="K39" s="121"/>
      <c r="L39" s="37"/>
    </row>
    <row r="40" spans="2:12" s="1" customFormat="1" ht="14.45" hidden="1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1" spans="2:12" ht="11.25" hidden="1"/>
    <row r="42" spans="2:12" ht="11.25" hidden="1"/>
    <row r="43" spans="2:12" ht="11.25" hidden="1"/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ZŠ Libušina - 1.NP - Karlovy Vary - Stavební část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C - Silnoproud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Karlovy Vary</v>
      </c>
      <c r="G52" s="34"/>
      <c r="H52" s="34"/>
      <c r="I52" s="103" t="s">
        <v>24</v>
      </c>
      <c r="J52" s="54" t="str">
        <f>IF(J12="","",J12)</f>
        <v>5. 6. 2019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 xml:space="preserve"> </v>
      </c>
      <c r="G54" s="34"/>
      <c r="H54" s="34"/>
      <c r="I54" s="103" t="s">
        <v>33</v>
      </c>
      <c r="J54" s="31" t="str">
        <f>E21</f>
        <v>BPO spol. s r.o.,Lidická 1239,36317 OSTROV</v>
      </c>
      <c r="K54" s="34"/>
      <c r="L54" s="37"/>
    </row>
    <row r="55" spans="2:47" s="1" customFormat="1" ht="13.7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3" t="s">
        <v>36</v>
      </c>
      <c r="J55" s="31" t="str">
        <f>E24</f>
        <v>Tomanová Ing.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100</v>
      </c>
      <c r="D57" s="129"/>
      <c r="E57" s="129"/>
      <c r="F57" s="129"/>
      <c r="G57" s="129"/>
      <c r="H57" s="129"/>
      <c r="I57" s="130"/>
      <c r="J57" s="131" t="s">
        <v>101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72</v>
      </c>
      <c r="D59" s="34"/>
      <c r="E59" s="34"/>
      <c r="F59" s="34"/>
      <c r="G59" s="34"/>
      <c r="H59" s="34"/>
      <c r="I59" s="102"/>
      <c r="J59" s="72">
        <f>J80</f>
        <v>0</v>
      </c>
      <c r="K59" s="34"/>
      <c r="L59" s="37"/>
      <c r="AU59" s="16" t="s">
        <v>102</v>
      </c>
    </row>
    <row r="60" spans="2:47" s="7" customFormat="1" ht="24.95" customHeight="1">
      <c r="B60" s="133"/>
      <c r="C60" s="134"/>
      <c r="D60" s="135" t="s">
        <v>1383</v>
      </c>
      <c r="E60" s="136"/>
      <c r="F60" s="136"/>
      <c r="G60" s="136"/>
      <c r="H60" s="136"/>
      <c r="I60" s="137"/>
      <c r="J60" s="138">
        <f>J81</f>
        <v>0</v>
      </c>
      <c r="K60" s="134"/>
      <c r="L60" s="139"/>
    </row>
    <row r="61" spans="2:47" s="1" customFormat="1" ht="21.75" customHeight="1">
      <c r="B61" s="33"/>
      <c r="C61" s="34"/>
      <c r="D61" s="34"/>
      <c r="E61" s="34"/>
      <c r="F61" s="34"/>
      <c r="G61" s="34"/>
      <c r="H61" s="34"/>
      <c r="I61" s="102"/>
      <c r="J61" s="34"/>
      <c r="K61" s="34"/>
      <c r="L61" s="37"/>
    </row>
    <row r="62" spans="2:47" s="1" customFormat="1" ht="6.95" customHeight="1">
      <c r="B62" s="45"/>
      <c r="C62" s="46"/>
      <c r="D62" s="46"/>
      <c r="E62" s="46"/>
      <c r="F62" s="46"/>
      <c r="G62" s="46"/>
      <c r="H62" s="46"/>
      <c r="I62" s="124"/>
      <c r="J62" s="46"/>
      <c r="K62" s="46"/>
      <c r="L62" s="37"/>
    </row>
    <row r="66" spans="2:63" s="1" customFormat="1" ht="6.95" customHeight="1">
      <c r="B66" s="47"/>
      <c r="C66" s="48"/>
      <c r="D66" s="48"/>
      <c r="E66" s="48"/>
      <c r="F66" s="48"/>
      <c r="G66" s="48"/>
      <c r="H66" s="48"/>
      <c r="I66" s="127"/>
      <c r="J66" s="48"/>
      <c r="K66" s="48"/>
      <c r="L66" s="37"/>
    </row>
    <row r="67" spans="2:63" s="1" customFormat="1" ht="24.95" customHeight="1">
      <c r="B67" s="33"/>
      <c r="C67" s="22" t="s">
        <v>125</v>
      </c>
      <c r="D67" s="34"/>
      <c r="E67" s="34"/>
      <c r="F67" s="34"/>
      <c r="G67" s="34"/>
      <c r="H67" s="34"/>
      <c r="I67" s="102"/>
      <c r="J67" s="34"/>
      <c r="K67" s="34"/>
      <c r="L67" s="37"/>
    </row>
    <row r="68" spans="2:63" s="1" customFormat="1" ht="6.95" customHeight="1">
      <c r="B68" s="33"/>
      <c r="C68" s="34"/>
      <c r="D68" s="34"/>
      <c r="E68" s="34"/>
      <c r="F68" s="34"/>
      <c r="G68" s="34"/>
      <c r="H68" s="34"/>
      <c r="I68" s="102"/>
      <c r="J68" s="34"/>
      <c r="K68" s="34"/>
      <c r="L68" s="37"/>
    </row>
    <row r="69" spans="2:63" s="1" customFormat="1" ht="12" customHeight="1">
      <c r="B69" s="33"/>
      <c r="C69" s="28" t="s">
        <v>16</v>
      </c>
      <c r="D69" s="34"/>
      <c r="E69" s="34"/>
      <c r="F69" s="34"/>
      <c r="G69" s="34"/>
      <c r="H69" s="34"/>
      <c r="I69" s="102"/>
      <c r="J69" s="34"/>
      <c r="K69" s="34"/>
      <c r="L69" s="37"/>
    </row>
    <row r="70" spans="2:63" s="1" customFormat="1" ht="16.5" customHeight="1">
      <c r="B70" s="33"/>
      <c r="C70" s="34"/>
      <c r="D70" s="34"/>
      <c r="E70" s="293" t="str">
        <f>E7</f>
        <v>ZŠ Libušina - 1.NP - Karlovy Vary - Stavební část</v>
      </c>
      <c r="F70" s="294"/>
      <c r="G70" s="294"/>
      <c r="H70" s="294"/>
      <c r="I70" s="102"/>
      <c r="J70" s="34"/>
      <c r="K70" s="34"/>
      <c r="L70" s="37"/>
    </row>
    <row r="71" spans="2:63" s="1" customFormat="1" ht="12" customHeight="1">
      <c r="B71" s="33"/>
      <c r="C71" s="28" t="s">
        <v>97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63" s="1" customFormat="1" ht="16.5" customHeight="1">
      <c r="B72" s="33"/>
      <c r="C72" s="34"/>
      <c r="D72" s="34"/>
      <c r="E72" s="266" t="str">
        <f>E9</f>
        <v>C - Silnoproud</v>
      </c>
      <c r="F72" s="265"/>
      <c r="G72" s="265"/>
      <c r="H72" s="265"/>
      <c r="I72" s="102"/>
      <c r="J72" s="34"/>
      <c r="K72" s="34"/>
      <c r="L72" s="37"/>
    </row>
    <row r="73" spans="2:63" s="1" customFormat="1" ht="6.95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63" s="1" customFormat="1" ht="12" customHeight="1">
      <c r="B74" s="33"/>
      <c r="C74" s="28" t="s">
        <v>22</v>
      </c>
      <c r="D74" s="34"/>
      <c r="E74" s="34"/>
      <c r="F74" s="26" t="str">
        <f>F12</f>
        <v>Karlovy Vary</v>
      </c>
      <c r="G74" s="34"/>
      <c r="H74" s="34"/>
      <c r="I74" s="103" t="s">
        <v>24</v>
      </c>
      <c r="J74" s="54" t="str">
        <f>IF(J12="","",J12)</f>
        <v>5. 6. 2019</v>
      </c>
      <c r="K74" s="34"/>
      <c r="L74" s="37"/>
    </row>
    <row r="75" spans="2:63" s="1" customFormat="1" ht="6.95" customHeight="1">
      <c r="B75" s="33"/>
      <c r="C75" s="34"/>
      <c r="D75" s="34"/>
      <c r="E75" s="34"/>
      <c r="F75" s="34"/>
      <c r="G75" s="34"/>
      <c r="H75" s="34"/>
      <c r="I75" s="102"/>
      <c r="J75" s="34"/>
      <c r="K75" s="34"/>
      <c r="L75" s="37"/>
    </row>
    <row r="76" spans="2:63" s="1" customFormat="1" ht="24.95" customHeight="1">
      <c r="B76" s="33"/>
      <c r="C76" s="28" t="s">
        <v>26</v>
      </c>
      <c r="D76" s="34"/>
      <c r="E76" s="34"/>
      <c r="F76" s="26" t="str">
        <f>E15</f>
        <v xml:space="preserve"> </v>
      </c>
      <c r="G76" s="34"/>
      <c r="H76" s="34"/>
      <c r="I76" s="103" t="s">
        <v>33</v>
      </c>
      <c r="J76" s="31" t="str">
        <f>E21</f>
        <v>BPO spol. s r.o.,Lidická 1239,36317 OSTROV</v>
      </c>
      <c r="K76" s="34"/>
      <c r="L76" s="37"/>
    </row>
    <row r="77" spans="2:63" s="1" customFormat="1" ht="13.7" customHeight="1">
      <c r="B77" s="33"/>
      <c r="C77" s="28" t="s">
        <v>31</v>
      </c>
      <c r="D77" s="34"/>
      <c r="E77" s="34"/>
      <c r="F77" s="26" t="str">
        <f>IF(E18="","",E18)</f>
        <v>Vyplň údaj</v>
      </c>
      <c r="G77" s="34"/>
      <c r="H77" s="34"/>
      <c r="I77" s="103" t="s">
        <v>36</v>
      </c>
      <c r="J77" s="31" t="str">
        <f>E24</f>
        <v>Tomanová Ing.</v>
      </c>
      <c r="K77" s="34"/>
      <c r="L77" s="37"/>
    </row>
    <row r="78" spans="2:63" s="1" customFormat="1" ht="10.3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63" s="9" customFormat="1" ht="29.25" customHeight="1">
      <c r="B79" s="147"/>
      <c r="C79" s="148" t="s">
        <v>126</v>
      </c>
      <c r="D79" s="149" t="s">
        <v>59</v>
      </c>
      <c r="E79" s="149" t="s">
        <v>55</v>
      </c>
      <c r="F79" s="149" t="s">
        <v>56</v>
      </c>
      <c r="G79" s="149" t="s">
        <v>127</v>
      </c>
      <c r="H79" s="149" t="s">
        <v>128</v>
      </c>
      <c r="I79" s="150" t="s">
        <v>129</v>
      </c>
      <c r="J79" s="149" t="s">
        <v>101</v>
      </c>
      <c r="K79" s="151" t="s">
        <v>130</v>
      </c>
      <c r="L79" s="152"/>
      <c r="M79" s="63" t="s">
        <v>28</v>
      </c>
      <c r="N79" s="64" t="s">
        <v>44</v>
      </c>
      <c r="O79" s="64" t="s">
        <v>131</v>
      </c>
      <c r="P79" s="64" t="s">
        <v>132</v>
      </c>
      <c r="Q79" s="64" t="s">
        <v>133</v>
      </c>
      <c r="R79" s="64" t="s">
        <v>134</v>
      </c>
      <c r="S79" s="64" t="s">
        <v>135</v>
      </c>
      <c r="T79" s="65" t="s">
        <v>136</v>
      </c>
    </row>
    <row r="80" spans="2:63" s="1" customFormat="1" ht="22.9" customHeight="1">
      <c r="B80" s="33"/>
      <c r="C80" s="70" t="s">
        <v>137</v>
      </c>
      <c r="D80" s="34"/>
      <c r="E80" s="34"/>
      <c r="F80" s="34"/>
      <c r="G80" s="34"/>
      <c r="H80" s="34"/>
      <c r="I80" s="102"/>
      <c r="J80" s="153">
        <f>BK80</f>
        <v>0</v>
      </c>
      <c r="K80" s="34"/>
      <c r="L80" s="37"/>
      <c r="M80" s="66"/>
      <c r="N80" s="67"/>
      <c r="O80" s="67"/>
      <c r="P80" s="154">
        <f>P81</f>
        <v>0</v>
      </c>
      <c r="Q80" s="67"/>
      <c r="R80" s="154">
        <f>R81</f>
        <v>0</v>
      </c>
      <c r="S80" s="67"/>
      <c r="T80" s="155">
        <f>T81</f>
        <v>0</v>
      </c>
      <c r="AT80" s="16" t="s">
        <v>73</v>
      </c>
      <c r="AU80" s="16" t="s">
        <v>102</v>
      </c>
      <c r="BK80" s="156">
        <f>BK81</f>
        <v>0</v>
      </c>
    </row>
    <row r="81" spans="2:65" s="10" customFormat="1" ht="25.9" customHeight="1">
      <c r="B81" s="157"/>
      <c r="C81" s="158"/>
      <c r="D81" s="159" t="s">
        <v>73</v>
      </c>
      <c r="E81" s="160" t="s">
        <v>1384</v>
      </c>
      <c r="F81" s="160" t="s">
        <v>1385</v>
      </c>
      <c r="G81" s="158"/>
      <c r="H81" s="158"/>
      <c r="I81" s="161"/>
      <c r="J81" s="162">
        <f>BK81</f>
        <v>0</v>
      </c>
      <c r="K81" s="158"/>
      <c r="L81" s="163"/>
      <c r="M81" s="164"/>
      <c r="N81" s="165"/>
      <c r="O81" s="165"/>
      <c r="P81" s="166">
        <f>SUM(P82:P83)</f>
        <v>0</v>
      </c>
      <c r="Q81" s="165"/>
      <c r="R81" s="166">
        <f>SUM(R82:R83)</f>
        <v>0</v>
      </c>
      <c r="S81" s="165"/>
      <c r="T81" s="167">
        <f>SUM(T82:T83)</f>
        <v>0</v>
      </c>
      <c r="AR81" s="168" t="s">
        <v>84</v>
      </c>
      <c r="AT81" s="169" t="s">
        <v>73</v>
      </c>
      <c r="AU81" s="169" t="s">
        <v>74</v>
      </c>
      <c r="AY81" s="168" t="s">
        <v>140</v>
      </c>
      <c r="BK81" s="170">
        <f>SUM(BK82:BK83)</f>
        <v>0</v>
      </c>
    </row>
    <row r="82" spans="2:65" s="1" customFormat="1" ht="16.5" customHeight="1">
      <c r="B82" s="33"/>
      <c r="C82" s="173" t="s">
        <v>82</v>
      </c>
      <c r="D82" s="173" t="s">
        <v>143</v>
      </c>
      <c r="E82" s="174" t="s">
        <v>1386</v>
      </c>
      <c r="F82" s="175" t="s">
        <v>1387</v>
      </c>
      <c r="G82" s="176" t="s">
        <v>1388</v>
      </c>
      <c r="H82" s="177">
        <v>1</v>
      </c>
      <c r="I82" s="178"/>
      <c r="J82" s="179">
        <f>ROUND(I82*H82,2)</f>
        <v>0</v>
      </c>
      <c r="K82" s="175" t="s">
        <v>28</v>
      </c>
      <c r="L82" s="37"/>
      <c r="M82" s="180" t="s">
        <v>28</v>
      </c>
      <c r="N82" s="181" t="s">
        <v>45</v>
      </c>
      <c r="O82" s="59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16" t="s">
        <v>281</v>
      </c>
      <c r="AT82" s="16" t="s">
        <v>143</v>
      </c>
      <c r="AU82" s="16" t="s">
        <v>82</v>
      </c>
      <c r="AY82" s="16" t="s">
        <v>140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6" t="s">
        <v>82</v>
      </c>
      <c r="BK82" s="184">
        <f>ROUND(I82*H82,2)</f>
        <v>0</v>
      </c>
      <c r="BL82" s="16" t="s">
        <v>281</v>
      </c>
      <c r="BM82" s="16" t="s">
        <v>1389</v>
      </c>
    </row>
    <row r="83" spans="2:65" s="1" customFormat="1" ht="11.25">
      <c r="B83" s="33"/>
      <c r="C83" s="34"/>
      <c r="D83" s="185" t="s">
        <v>150</v>
      </c>
      <c r="E83" s="34"/>
      <c r="F83" s="186" t="s">
        <v>1387</v>
      </c>
      <c r="G83" s="34"/>
      <c r="H83" s="34"/>
      <c r="I83" s="102"/>
      <c r="J83" s="34"/>
      <c r="K83" s="34"/>
      <c r="L83" s="37"/>
      <c r="M83" s="241"/>
      <c r="N83" s="242"/>
      <c r="O83" s="242"/>
      <c r="P83" s="242"/>
      <c r="Q83" s="242"/>
      <c r="R83" s="242"/>
      <c r="S83" s="242"/>
      <c r="T83" s="243"/>
      <c r="AT83" s="16" t="s">
        <v>150</v>
      </c>
      <c r="AU83" s="16" t="s">
        <v>82</v>
      </c>
    </row>
    <row r="84" spans="2:65" s="1" customFormat="1" ht="6.95" customHeight="1">
      <c r="B84" s="45"/>
      <c r="C84" s="46"/>
      <c r="D84" s="46"/>
      <c r="E84" s="46"/>
      <c r="F84" s="46"/>
      <c r="G84" s="46"/>
      <c r="H84" s="46"/>
      <c r="I84" s="124"/>
      <c r="J84" s="46"/>
      <c r="K84" s="46"/>
      <c r="L84" s="37"/>
    </row>
  </sheetData>
  <sheetProtection algorithmName="SHA-512" hashValue="5lwmKLWPXO3yRC2C68KoHesmBGuh6MrME+f8r3f9t1Ue3TDoXuTHGJUF3U73zIBjJh7HfTYdH8CMY+zpIEUBog==" saltValue="nk+ik4UQGDvs6F6RW79BR7cNWDZQNsTpdXj8n2ZxsbnPveA4vjG1cL1f7ZPo50mw187ScCTI6nVO/uAXiSU8Aw==" spinCount="100000" sheet="1" objects="1" scenarios="1" formatColumns="0" formatRows="0" autoFilter="0"/>
  <autoFilter ref="C79:K8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8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92</v>
      </c>
    </row>
    <row r="3" spans="2:46" ht="6.95" hidden="1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84</v>
      </c>
    </row>
    <row r="4" spans="2:46" ht="24.95" hidden="1" customHeight="1">
      <c r="B4" s="19"/>
      <c r="D4" s="100" t="s">
        <v>96</v>
      </c>
      <c r="L4" s="19"/>
      <c r="M4" s="23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101" t="s">
        <v>16</v>
      </c>
      <c r="L6" s="19"/>
    </row>
    <row r="7" spans="2:46" ht="16.5" hidden="1" customHeight="1">
      <c r="B7" s="19"/>
      <c r="E7" s="286" t="str">
        <f>'Rekapitulace stavby'!K6</f>
        <v>ZŠ Libušina - 1.NP - Karlovy Vary - Stavební část</v>
      </c>
      <c r="F7" s="287"/>
      <c r="G7" s="287"/>
      <c r="H7" s="287"/>
      <c r="L7" s="19"/>
    </row>
    <row r="8" spans="2:46" s="1" customFormat="1" ht="12" hidden="1" customHeight="1">
      <c r="B8" s="37"/>
      <c r="D8" s="101" t="s">
        <v>97</v>
      </c>
      <c r="I8" s="102"/>
      <c r="L8" s="37"/>
    </row>
    <row r="9" spans="2:46" s="1" customFormat="1" ht="36.950000000000003" hidden="1" customHeight="1">
      <c r="B9" s="37"/>
      <c r="E9" s="288" t="s">
        <v>1390</v>
      </c>
      <c r="F9" s="289"/>
      <c r="G9" s="289"/>
      <c r="H9" s="289"/>
      <c r="I9" s="102"/>
      <c r="L9" s="37"/>
    </row>
    <row r="10" spans="2:46" s="1" customFormat="1" ht="11.25" hidden="1">
      <c r="B10" s="37"/>
      <c r="I10" s="102"/>
      <c r="L10" s="37"/>
    </row>
    <row r="11" spans="2:46" s="1" customFormat="1" ht="12" hidden="1" customHeight="1">
      <c r="B11" s="37"/>
      <c r="D11" s="101" t="s">
        <v>18</v>
      </c>
      <c r="F11" s="16" t="s">
        <v>19</v>
      </c>
      <c r="I11" s="103" t="s">
        <v>20</v>
      </c>
      <c r="J11" s="16" t="s">
        <v>28</v>
      </c>
      <c r="L11" s="37"/>
    </row>
    <row r="12" spans="2:46" s="1" customFormat="1" ht="12" hidden="1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5. 6. 2019</v>
      </c>
      <c r="L12" s="37"/>
    </row>
    <row r="13" spans="2:46" s="1" customFormat="1" ht="10.9" hidden="1" customHeight="1">
      <c r="B13" s="37"/>
      <c r="I13" s="102"/>
      <c r="L13" s="37"/>
    </row>
    <row r="14" spans="2:46" s="1" customFormat="1" ht="12" hidden="1" customHeight="1">
      <c r="B14" s="37"/>
      <c r="D14" s="101" t="s">
        <v>26</v>
      </c>
      <c r="I14" s="103" t="s">
        <v>27</v>
      </c>
      <c r="J14" s="16" t="str">
        <f>IF('Rekapitulace stavby'!AN10="","",'Rekapitulace stavby'!AN10)</f>
        <v/>
      </c>
      <c r="L14" s="37"/>
    </row>
    <row r="15" spans="2:46" s="1" customFormat="1" ht="18" hidden="1" customHeight="1">
      <c r="B15" s="37"/>
      <c r="E15" s="16" t="str">
        <f>IF('Rekapitulace stavby'!E11="","",'Rekapitulace stavby'!E11)</f>
        <v xml:space="preserve"> </v>
      </c>
      <c r="I15" s="103" t="s">
        <v>30</v>
      </c>
      <c r="J15" s="16" t="str">
        <f>IF('Rekapitulace stavby'!AN11="","",'Rekapitulace stavby'!AN11)</f>
        <v/>
      </c>
      <c r="L15" s="37"/>
    </row>
    <row r="16" spans="2:46" s="1" customFormat="1" ht="6.95" hidden="1" customHeight="1">
      <c r="B16" s="37"/>
      <c r="I16" s="102"/>
      <c r="L16" s="37"/>
    </row>
    <row r="17" spans="2:12" s="1" customFormat="1" ht="12" hidden="1" customHeight="1">
      <c r="B17" s="37"/>
      <c r="D17" s="101" t="s">
        <v>31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hidden="1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30</v>
      </c>
      <c r="J18" s="29" t="str">
        <f>'Rekapitulace stavby'!AN14</f>
        <v>Vyplň údaj</v>
      </c>
      <c r="L18" s="37"/>
    </row>
    <row r="19" spans="2:12" s="1" customFormat="1" ht="6.95" hidden="1" customHeight="1">
      <c r="B19" s="37"/>
      <c r="I19" s="102"/>
      <c r="L19" s="37"/>
    </row>
    <row r="20" spans="2:12" s="1" customFormat="1" ht="12" hidden="1" customHeight="1">
      <c r="B20" s="37"/>
      <c r="D20" s="101" t="s">
        <v>33</v>
      </c>
      <c r="I20" s="103" t="s">
        <v>27</v>
      </c>
      <c r="J20" s="16" t="s">
        <v>28</v>
      </c>
      <c r="L20" s="37"/>
    </row>
    <row r="21" spans="2:12" s="1" customFormat="1" ht="18" hidden="1" customHeight="1">
      <c r="B21" s="37"/>
      <c r="E21" s="16" t="s">
        <v>34</v>
      </c>
      <c r="I21" s="103" t="s">
        <v>30</v>
      </c>
      <c r="J21" s="16" t="s">
        <v>28</v>
      </c>
      <c r="L21" s="37"/>
    </row>
    <row r="22" spans="2:12" s="1" customFormat="1" ht="6.95" hidden="1" customHeight="1">
      <c r="B22" s="37"/>
      <c r="I22" s="102"/>
      <c r="L22" s="37"/>
    </row>
    <row r="23" spans="2:12" s="1" customFormat="1" ht="12" hidden="1" customHeight="1">
      <c r="B23" s="37"/>
      <c r="D23" s="101" t="s">
        <v>36</v>
      </c>
      <c r="I23" s="103" t="s">
        <v>27</v>
      </c>
      <c r="J23" s="16" t="s">
        <v>28</v>
      </c>
      <c r="L23" s="37"/>
    </row>
    <row r="24" spans="2:12" s="1" customFormat="1" ht="18" hidden="1" customHeight="1">
      <c r="B24" s="37"/>
      <c r="E24" s="16" t="s">
        <v>37</v>
      </c>
      <c r="I24" s="103" t="s">
        <v>30</v>
      </c>
      <c r="J24" s="16" t="s">
        <v>28</v>
      </c>
      <c r="L24" s="37"/>
    </row>
    <row r="25" spans="2:12" s="1" customFormat="1" ht="6.95" hidden="1" customHeight="1">
      <c r="B25" s="37"/>
      <c r="I25" s="102"/>
      <c r="L25" s="37"/>
    </row>
    <row r="26" spans="2:12" s="1" customFormat="1" ht="12" hidden="1" customHeight="1">
      <c r="B26" s="37"/>
      <c r="D26" s="101" t="s">
        <v>38</v>
      </c>
      <c r="I26" s="102"/>
      <c r="L26" s="37"/>
    </row>
    <row r="27" spans="2:12" s="6" customFormat="1" ht="16.5" hidden="1" customHeight="1">
      <c r="B27" s="105"/>
      <c r="E27" s="292" t="s">
        <v>28</v>
      </c>
      <c r="F27" s="292"/>
      <c r="G27" s="292"/>
      <c r="H27" s="292"/>
      <c r="I27" s="106"/>
      <c r="L27" s="105"/>
    </row>
    <row r="28" spans="2:12" s="1" customFormat="1" ht="6.95" hidden="1" customHeight="1">
      <c r="B28" s="37"/>
      <c r="I28" s="102"/>
      <c r="L28" s="37"/>
    </row>
    <row r="29" spans="2:12" s="1" customFormat="1" ht="6.95" hidden="1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hidden="1" customHeight="1">
      <c r="B30" s="37"/>
      <c r="D30" s="108" t="s">
        <v>40</v>
      </c>
      <c r="I30" s="102"/>
      <c r="J30" s="109">
        <f>ROUND(J80, 2)</f>
        <v>0</v>
      </c>
      <c r="L30" s="37"/>
    </row>
    <row r="31" spans="2:12" s="1" customFormat="1" ht="6.95" hidden="1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hidden="1" customHeight="1">
      <c r="B32" s="37"/>
      <c r="F32" s="110" t="s">
        <v>42</v>
      </c>
      <c r="I32" s="111" t="s">
        <v>41</v>
      </c>
      <c r="J32" s="110" t="s">
        <v>43</v>
      </c>
      <c r="L32" s="37"/>
    </row>
    <row r="33" spans="2:12" s="1" customFormat="1" ht="14.45" hidden="1" customHeight="1">
      <c r="B33" s="37"/>
      <c r="D33" s="101" t="s">
        <v>44</v>
      </c>
      <c r="E33" s="101" t="s">
        <v>45</v>
      </c>
      <c r="F33" s="112">
        <f>ROUND((SUM(BE80:BE83)),  2)</f>
        <v>0</v>
      </c>
      <c r="I33" s="113">
        <v>0.21</v>
      </c>
      <c r="J33" s="112">
        <f>ROUND(((SUM(BE80:BE83))*I33),  2)</f>
        <v>0</v>
      </c>
      <c r="L33" s="37"/>
    </row>
    <row r="34" spans="2:12" s="1" customFormat="1" ht="14.45" hidden="1" customHeight="1">
      <c r="B34" s="37"/>
      <c r="E34" s="101" t="s">
        <v>46</v>
      </c>
      <c r="F34" s="112">
        <f>ROUND((SUM(BF80:BF83)),  2)</f>
        <v>0</v>
      </c>
      <c r="I34" s="113">
        <v>0.15</v>
      </c>
      <c r="J34" s="112">
        <f>ROUND(((SUM(BF80:BF83))*I34),  2)</f>
        <v>0</v>
      </c>
      <c r="L34" s="37"/>
    </row>
    <row r="35" spans="2:12" s="1" customFormat="1" ht="14.45" hidden="1" customHeight="1">
      <c r="B35" s="37"/>
      <c r="E35" s="101" t="s">
        <v>47</v>
      </c>
      <c r="F35" s="112">
        <f>ROUND((SUM(BG80:BG83)),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48</v>
      </c>
      <c r="F36" s="112">
        <f>ROUND((SUM(BH80:BH83)),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49</v>
      </c>
      <c r="F37" s="112">
        <f>ROUND((SUM(BI80:BI83)),  2)</f>
        <v>0</v>
      </c>
      <c r="I37" s="113">
        <v>0</v>
      </c>
      <c r="J37" s="112">
        <f>0</f>
        <v>0</v>
      </c>
      <c r="L37" s="37"/>
    </row>
    <row r="38" spans="2:12" s="1" customFormat="1" ht="6.95" hidden="1" customHeight="1">
      <c r="B38" s="37"/>
      <c r="I38" s="102"/>
      <c r="L38" s="37"/>
    </row>
    <row r="39" spans="2:12" s="1" customFormat="1" ht="25.35" hidden="1" customHeight="1">
      <c r="B39" s="37"/>
      <c r="C39" s="114"/>
      <c r="D39" s="115" t="s">
        <v>50</v>
      </c>
      <c r="E39" s="116"/>
      <c r="F39" s="116"/>
      <c r="G39" s="117" t="s">
        <v>51</v>
      </c>
      <c r="H39" s="118" t="s">
        <v>52</v>
      </c>
      <c r="I39" s="119"/>
      <c r="J39" s="120">
        <f>SUM(J30:J37)</f>
        <v>0</v>
      </c>
      <c r="K39" s="121"/>
      <c r="L39" s="37"/>
    </row>
    <row r="40" spans="2:12" s="1" customFormat="1" ht="14.45" hidden="1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1" spans="2:12" ht="11.25" hidden="1"/>
    <row r="42" spans="2:12" ht="11.25" hidden="1"/>
    <row r="43" spans="2:12" ht="11.25" hidden="1"/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ZŠ Libušina - 1.NP - Karlovy Vary - Stavební část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D - Slaboproud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Karlovy Vary</v>
      </c>
      <c r="G52" s="34"/>
      <c r="H52" s="34"/>
      <c r="I52" s="103" t="s">
        <v>24</v>
      </c>
      <c r="J52" s="54" t="str">
        <f>IF(J12="","",J12)</f>
        <v>5. 6. 2019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 xml:space="preserve"> </v>
      </c>
      <c r="G54" s="34"/>
      <c r="H54" s="34"/>
      <c r="I54" s="103" t="s">
        <v>33</v>
      </c>
      <c r="J54" s="31" t="str">
        <f>E21</f>
        <v>BPO spol. s r.o.,Lidická 1239,36317 OSTROV</v>
      </c>
      <c r="K54" s="34"/>
      <c r="L54" s="37"/>
    </row>
    <row r="55" spans="2:47" s="1" customFormat="1" ht="13.7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3" t="s">
        <v>36</v>
      </c>
      <c r="J55" s="31" t="str">
        <f>E24</f>
        <v>Tomanová Ing.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100</v>
      </c>
      <c r="D57" s="129"/>
      <c r="E57" s="129"/>
      <c r="F57" s="129"/>
      <c r="G57" s="129"/>
      <c r="H57" s="129"/>
      <c r="I57" s="130"/>
      <c r="J57" s="131" t="s">
        <v>101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72</v>
      </c>
      <c r="D59" s="34"/>
      <c r="E59" s="34"/>
      <c r="F59" s="34"/>
      <c r="G59" s="34"/>
      <c r="H59" s="34"/>
      <c r="I59" s="102"/>
      <c r="J59" s="72">
        <f>J80</f>
        <v>0</v>
      </c>
      <c r="K59" s="34"/>
      <c r="L59" s="37"/>
      <c r="AU59" s="16" t="s">
        <v>102</v>
      </c>
    </row>
    <row r="60" spans="2:47" s="7" customFormat="1" ht="24.95" customHeight="1">
      <c r="B60" s="133"/>
      <c r="C60" s="134"/>
      <c r="D60" s="135" t="s">
        <v>1391</v>
      </c>
      <c r="E60" s="136"/>
      <c r="F60" s="136"/>
      <c r="G60" s="136"/>
      <c r="H60" s="136"/>
      <c r="I60" s="137"/>
      <c r="J60" s="138">
        <f>J81</f>
        <v>0</v>
      </c>
      <c r="K60" s="134"/>
      <c r="L60" s="139"/>
    </row>
    <row r="61" spans="2:47" s="1" customFormat="1" ht="21.75" customHeight="1">
      <c r="B61" s="33"/>
      <c r="C61" s="34"/>
      <c r="D61" s="34"/>
      <c r="E61" s="34"/>
      <c r="F61" s="34"/>
      <c r="G61" s="34"/>
      <c r="H61" s="34"/>
      <c r="I61" s="102"/>
      <c r="J61" s="34"/>
      <c r="K61" s="34"/>
      <c r="L61" s="37"/>
    </row>
    <row r="62" spans="2:47" s="1" customFormat="1" ht="6.95" customHeight="1">
      <c r="B62" s="45"/>
      <c r="C62" s="46"/>
      <c r="D62" s="46"/>
      <c r="E62" s="46"/>
      <c r="F62" s="46"/>
      <c r="G62" s="46"/>
      <c r="H62" s="46"/>
      <c r="I62" s="124"/>
      <c r="J62" s="46"/>
      <c r="K62" s="46"/>
      <c r="L62" s="37"/>
    </row>
    <row r="66" spans="2:63" s="1" customFormat="1" ht="6.95" customHeight="1">
      <c r="B66" s="47"/>
      <c r="C66" s="48"/>
      <c r="D66" s="48"/>
      <c r="E66" s="48"/>
      <c r="F66" s="48"/>
      <c r="G66" s="48"/>
      <c r="H66" s="48"/>
      <c r="I66" s="127"/>
      <c r="J66" s="48"/>
      <c r="K66" s="48"/>
      <c r="L66" s="37"/>
    </row>
    <row r="67" spans="2:63" s="1" customFormat="1" ht="24.95" customHeight="1">
      <c r="B67" s="33"/>
      <c r="C67" s="22" t="s">
        <v>125</v>
      </c>
      <c r="D67" s="34"/>
      <c r="E67" s="34"/>
      <c r="F67" s="34"/>
      <c r="G67" s="34"/>
      <c r="H67" s="34"/>
      <c r="I67" s="102"/>
      <c r="J67" s="34"/>
      <c r="K67" s="34"/>
      <c r="L67" s="37"/>
    </row>
    <row r="68" spans="2:63" s="1" customFormat="1" ht="6.95" customHeight="1">
      <c r="B68" s="33"/>
      <c r="C68" s="34"/>
      <c r="D68" s="34"/>
      <c r="E68" s="34"/>
      <c r="F68" s="34"/>
      <c r="G68" s="34"/>
      <c r="H68" s="34"/>
      <c r="I68" s="102"/>
      <c r="J68" s="34"/>
      <c r="K68" s="34"/>
      <c r="L68" s="37"/>
    </row>
    <row r="69" spans="2:63" s="1" customFormat="1" ht="12" customHeight="1">
      <c r="B69" s="33"/>
      <c r="C69" s="28" t="s">
        <v>16</v>
      </c>
      <c r="D69" s="34"/>
      <c r="E69" s="34"/>
      <c r="F69" s="34"/>
      <c r="G69" s="34"/>
      <c r="H69" s="34"/>
      <c r="I69" s="102"/>
      <c r="J69" s="34"/>
      <c r="K69" s="34"/>
      <c r="L69" s="37"/>
    </row>
    <row r="70" spans="2:63" s="1" customFormat="1" ht="16.5" customHeight="1">
      <c r="B70" s="33"/>
      <c r="C70" s="34"/>
      <c r="D70" s="34"/>
      <c r="E70" s="293" t="str">
        <f>E7</f>
        <v>ZŠ Libušina - 1.NP - Karlovy Vary - Stavební část</v>
      </c>
      <c r="F70" s="294"/>
      <c r="G70" s="294"/>
      <c r="H70" s="294"/>
      <c r="I70" s="102"/>
      <c r="J70" s="34"/>
      <c r="K70" s="34"/>
      <c r="L70" s="37"/>
    </row>
    <row r="71" spans="2:63" s="1" customFormat="1" ht="12" customHeight="1">
      <c r="B71" s="33"/>
      <c r="C71" s="28" t="s">
        <v>97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63" s="1" customFormat="1" ht="16.5" customHeight="1">
      <c r="B72" s="33"/>
      <c r="C72" s="34"/>
      <c r="D72" s="34"/>
      <c r="E72" s="266" t="str">
        <f>E9</f>
        <v>D - Slaboproud</v>
      </c>
      <c r="F72" s="265"/>
      <c r="G72" s="265"/>
      <c r="H72" s="265"/>
      <c r="I72" s="102"/>
      <c r="J72" s="34"/>
      <c r="K72" s="34"/>
      <c r="L72" s="37"/>
    </row>
    <row r="73" spans="2:63" s="1" customFormat="1" ht="6.95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63" s="1" customFormat="1" ht="12" customHeight="1">
      <c r="B74" s="33"/>
      <c r="C74" s="28" t="s">
        <v>22</v>
      </c>
      <c r="D74" s="34"/>
      <c r="E74" s="34"/>
      <c r="F74" s="26" t="str">
        <f>F12</f>
        <v>Karlovy Vary</v>
      </c>
      <c r="G74" s="34"/>
      <c r="H74" s="34"/>
      <c r="I74" s="103" t="s">
        <v>24</v>
      </c>
      <c r="J74" s="54" t="str">
        <f>IF(J12="","",J12)</f>
        <v>5. 6. 2019</v>
      </c>
      <c r="K74" s="34"/>
      <c r="L74" s="37"/>
    </row>
    <row r="75" spans="2:63" s="1" customFormat="1" ht="6.95" customHeight="1">
      <c r="B75" s="33"/>
      <c r="C75" s="34"/>
      <c r="D75" s="34"/>
      <c r="E75" s="34"/>
      <c r="F75" s="34"/>
      <c r="G75" s="34"/>
      <c r="H75" s="34"/>
      <c r="I75" s="102"/>
      <c r="J75" s="34"/>
      <c r="K75" s="34"/>
      <c r="L75" s="37"/>
    </row>
    <row r="76" spans="2:63" s="1" customFormat="1" ht="24.95" customHeight="1">
      <c r="B76" s="33"/>
      <c r="C76" s="28" t="s">
        <v>26</v>
      </c>
      <c r="D76" s="34"/>
      <c r="E76" s="34"/>
      <c r="F76" s="26" t="str">
        <f>E15</f>
        <v xml:space="preserve"> </v>
      </c>
      <c r="G76" s="34"/>
      <c r="H76" s="34"/>
      <c r="I76" s="103" t="s">
        <v>33</v>
      </c>
      <c r="J76" s="31" t="str">
        <f>E21</f>
        <v>BPO spol. s r.o.,Lidická 1239,36317 OSTROV</v>
      </c>
      <c r="K76" s="34"/>
      <c r="L76" s="37"/>
    </row>
    <row r="77" spans="2:63" s="1" customFormat="1" ht="13.7" customHeight="1">
      <c r="B77" s="33"/>
      <c r="C77" s="28" t="s">
        <v>31</v>
      </c>
      <c r="D77" s="34"/>
      <c r="E77" s="34"/>
      <c r="F77" s="26" t="str">
        <f>IF(E18="","",E18)</f>
        <v>Vyplň údaj</v>
      </c>
      <c r="G77" s="34"/>
      <c r="H77" s="34"/>
      <c r="I77" s="103" t="s">
        <v>36</v>
      </c>
      <c r="J77" s="31" t="str">
        <f>E24</f>
        <v>Tomanová Ing.</v>
      </c>
      <c r="K77" s="34"/>
      <c r="L77" s="37"/>
    </row>
    <row r="78" spans="2:63" s="1" customFormat="1" ht="10.3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63" s="9" customFormat="1" ht="29.25" customHeight="1">
      <c r="B79" s="147"/>
      <c r="C79" s="148" t="s">
        <v>126</v>
      </c>
      <c r="D79" s="149" t="s">
        <v>59</v>
      </c>
      <c r="E79" s="149" t="s">
        <v>55</v>
      </c>
      <c r="F79" s="149" t="s">
        <v>56</v>
      </c>
      <c r="G79" s="149" t="s">
        <v>127</v>
      </c>
      <c r="H79" s="149" t="s">
        <v>128</v>
      </c>
      <c r="I79" s="150" t="s">
        <v>129</v>
      </c>
      <c r="J79" s="149" t="s">
        <v>101</v>
      </c>
      <c r="K79" s="151" t="s">
        <v>130</v>
      </c>
      <c r="L79" s="152"/>
      <c r="M79" s="63" t="s">
        <v>28</v>
      </c>
      <c r="N79" s="64" t="s">
        <v>44</v>
      </c>
      <c r="O79" s="64" t="s">
        <v>131</v>
      </c>
      <c r="P79" s="64" t="s">
        <v>132</v>
      </c>
      <c r="Q79" s="64" t="s">
        <v>133</v>
      </c>
      <c r="R79" s="64" t="s">
        <v>134</v>
      </c>
      <c r="S79" s="64" t="s">
        <v>135</v>
      </c>
      <c r="T79" s="65" t="s">
        <v>136</v>
      </c>
    </row>
    <row r="80" spans="2:63" s="1" customFormat="1" ht="22.9" customHeight="1">
      <c r="B80" s="33"/>
      <c r="C80" s="70" t="s">
        <v>137</v>
      </c>
      <c r="D80" s="34"/>
      <c r="E80" s="34"/>
      <c r="F80" s="34"/>
      <c r="G80" s="34"/>
      <c r="H80" s="34"/>
      <c r="I80" s="102"/>
      <c r="J80" s="153">
        <f>BK80</f>
        <v>0</v>
      </c>
      <c r="K80" s="34"/>
      <c r="L80" s="37"/>
      <c r="M80" s="66"/>
      <c r="N80" s="67"/>
      <c r="O80" s="67"/>
      <c r="P80" s="154">
        <f>P81</f>
        <v>0</v>
      </c>
      <c r="Q80" s="67"/>
      <c r="R80" s="154">
        <f>R81</f>
        <v>0</v>
      </c>
      <c r="S80" s="67"/>
      <c r="T80" s="155">
        <f>T81</f>
        <v>0</v>
      </c>
      <c r="AT80" s="16" t="s">
        <v>73</v>
      </c>
      <c r="AU80" s="16" t="s">
        <v>102</v>
      </c>
      <c r="BK80" s="156">
        <f>BK81</f>
        <v>0</v>
      </c>
    </row>
    <row r="81" spans="2:65" s="10" customFormat="1" ht="25.9" customHeight="1">
      <c r="B81" s="157"/>
      <c r="C81" s="158"/>
      <c r="D81" s="159" t="s">
        <v>73</v>
      </c>
      <c r="E81" s="160" t="s">
        <v>1392</v>
      </c>
      <c r="F81" s="160" t="s">
        <v>1393</v>
      </c>
      <c r="G81" s="158"/>
      <c r="H81" s="158"/>
      <c r="I81" s="161"/>
      <c r="J81" s="162">
        <f>BK81</f>
        <v>0</v>
      </c>
      <c r="K81" s="158"/>
      <c r="L81" s="163"/>
      <c r="M81" s="164"/>
      <c r="N81" s="165"/>
      <c r="O81" s="165"/>
      <c r="P81" s="166">
        <f>SUM(P82:P83)</f>
        <v>0</v>
      </c>
      <c r="Q81" s="165"/>
      <c r="R81" s="166">
        <f>SUM(R82:R83)</f>
        <v>0</v>
      </c>
      <c r="S81" s="165"/>
      <c r="T81" s="167">
        <f>SUM(T82:T83)</f>
        <v>0</v>
      </c>
      <c r="AR81" s="168" t="s">
        <v>84</v>
      </c>
      <c r="AT81" s="169" t="s">
        <v>73</v>
      </c>
      <c r="AU81" s="169" t="s">
        <v>74</v>
      </c>
      <c r="AY81" s="168" t="s">
        <v>140</v>
      </c>
      <c r="BK81" s="170">
        <f>SUM(BK82:BK83)</f>
        <v>0</v>
      </c>
    </row>
    <row r="82" spans="2:65" s="1" customFormat="1" ht="16.5" customHeight="1">
      <c r="B82" s="33"/>
      <c r="C82" s="173" t="s">
        <v>82</v>
      </c>
      <c r="D82" s="173" t="s">
        <v>143</v>
      </c>
      <c r="E82" s="174" t="s">
        <v>1394</v>
      </c>
      <c r="F82" s="175" t="s">
        <v>1395</v>
      </c>
      <c r="G82" s="176" t="s">
        <v>1388</v>
      </c>
      <c r="H82" s="177">
        <v>1</v>
      </c>
      <c r="I82" s="178"/>
      <c r="J82" s="179">
        <f>ROUND(I82*H82,2)</f>
        <v>0</v>
      </c>
      <c r="K82" s="175" t="s">
        <v>28</v>
      </c>
      <c r="L82" s="37"/>
      <c r="M82" s="180" t="s">
        <v>28</v>
      </c>
      <c r="N82" s="181" t="s">
        <v>45</v>
      </c>
      <c r="O82" s="59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16" t="s">
        <v>281</v>
      </c>
      <c r="AT82" s="16" t="s">
        <v>143</v>
      </c>
      <c r="AU82" s="16" t="s">
        <v>82</v>
      </c>
      <c r="AY82" s="16" t="s">
        <v>140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6" t="s">
        <v>82</v>
      </c>
      <c r="BK82" s="184">
        <f>ROUND(I82*H82,2)</f>
        <v>0</v>
      </c>
      <c r="BL82" s="16" t="s">
        <v>281</v>
      </c>
      <c r="BM82" s="16" t="s">
        <v>1396</v>
      </c>
    </row>
    <row r="83" spans="2:65" s="1" customFormat="1" ht="11.25">
      <c r="B83" s="33"/>
      <c r="C83" s="34"/>
      <c r="D83" s="185" t="s">
        <v>150</v>
      </c>
      <c r="E83" s="34"/>
      <c r="F83" s="186" t="s">
        <v>1395</v>
      </c>
      <c r="G83" s="34"/>
      <c r="H83" s="34"/>
      <c r="I83" s="102"/>
      <c r="J83" s="34"/>
      <c r="K83" s="34"/>
      <c r="L83" s="37"/>
      <c r="M83" s="241"/>
      <c r="N83" s="242"/>
      <c r="O83" s="242"/>
      <c r="P83" s="242"/>
      <c r="Q83" s="242"/>
      <c r="R83" s="242"/>
      <c r="S83" s="242"/>
      <c r="T83" s="243"/>
      <c r="AT83" s="16" t="s">
        <v>150</v>
      </c>
      <c r="AU83" s="16" t="s">
        <v>82</v>
      </c>
    </row>
    <row r="84" spans="2:65" s="1" customFormat="1" ht="6.95" customHeight="1">
      <c r="B84" s="45"/>
      <c r="C84" s="46"/>
      <c r="D84" s="46"/>
      <c r="E84" s="46"/>
      <c r="F84" s="46"/>
      <c r="G84" s="46"/>
      <c r="H84" s="46"/>
      <c r="I84" s="124"/>
      <c r="J84" s="46"/>
      <c r="K84" s="46"/>
      <c r="L84" s="37"/>
    </row>
  </sheetData>
  <sheetProtection algorithmName="SHA-512" hashValue="D27gwjt86Vqm3kBQyJ379KXhlQDOuuEnXKoZc+iCBnYDN2rmT9mJc9MApz1NMGy2BTDNo7Di004p6/H7T57u3g==" saltValue="AnKdu2J8pFQ90WTVD/vDzLx1ymlV6Kkhw6HR55T9T1J6lSCYrG1ey8aSS5A9mBYss4UQ2QeTKntYWl2ZS/DjOw==" spinCount="100000" sheet="1" objects="1" scenarios="1" formatColumns="0" formatRows="0" autoFilter="0"/>
  <autoFilter ref="C79:K8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28"/>
  <sheetViews>
    <sheetView showGridLines="0" tabSelected="1" topLeftCell="A107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95</v>
      </c>
    </row>
    <row r="3" spans="2:46" ht="6.95" hidden="1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84</v>
      </c>
    </row>
    <row r="4" spans="2:46" ht="24.95" hidden="1" customHeight="1">
      <c r="B4" s="19"/>
      <c r="D4" s="100" t="s">
        <v>96</v>
      </c>
      <c r="L4" s="19"/>
      <c r="M4" s="23" t="s">
        <v>10</v>
      </c>
      <c r="AT4" s="16" t="s">
        <v>4</v>
      </c>
    </row>
    <row r="5" spans="2:46" ht="6.95" hidden="1" customHeight="1">
      <c r="B5" s="19"/>
      <c r="L5" s="19"/>
    </row>
    <row r="6" spans="2:46" ht="12" hidden="1" customHeight="1">
      <c r="B6" s="19"/>
      <c r="D6" s="101" t="s">
        <v>16</v>
      </c>
      <c r="L6" s="19"/>
    </row>
    <row r="7" spans="2:46" ht="16.5" hidden="1" customHeight="1">
      <c r="B7" s="19"/>
      <c r="E7" s="286" t="str">
        <f>'Rekapitulace stavby'!K6</f>
        <v>ZŠ Libušina - 1.NP - Karlovy Vary - Stavební část</v>
      </c>
      <c r="F7" s="287"/>
      <c r="G7" s="287"/>
      <c r="H7" s="287"/>
      <c r="L7" s="19"/>
    </row>
    <row r="8" spans="2:46" s="1" customFormat="1" ht="12" hidden="1" customHeight="1">
      <c r="B8" s="37"/>
      <c r="D8" s="101" t="s">
        <v>97</v>
      </c>
      <c r="I8" s="102"/>
      <c r="L8" s="37"/>
    </row>
    <row r="9" spans="2:46" s="1" customFormat="1" ht="36.950000000000003" hidden="1" customHeight="1">
      <c r="B9" s="37"/>
      <c r="E9" s="288" t="s">
        <v>1397</v>
      </c>
      <c r="F9" s="289"/>
      <c r="G9" s="289"/>
      <c r="H9" s="289"/>
      <c r="I9" s="102"/>
      <c r="L9" s="37"/>
    </row>
    <row r="10" spans="2:46" s="1" customFormat="1" ht="11.25" hidden="1">
      <c r="B10" s="37"/>
      <c r="I10" s="102"/>
      <c r="L10" s="37"/>
    </row>
    <row r="11" spans="2:46" s="1" customFormat="1" ht="12" hidden="1" customHeight="1">
      <c r="B11" s="37"/>
      <c r="D11" s="101" t="s">
        <v>18</v>
      </c>
      <c r="F11" s="16" t="s">
        <v>19</v>
      </c>
      <c r="I11" s="103" t="s">
        <v>20</v>
      </c>
      <c r="J11" s="16" t="s">
        <v>28</v>
      </c>
      <c r="L11" s="37"/>
    </row>
    <row r="12" spans="2:46" s="1" customFormat="1" ht="12" hidden="1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5. 6. 2019</v>
      </c>
      <c r="L12" s="37"/>
    </row>
    <row r="13" spans="2:46" s="1" customFormat="1" ht="10.9" hidden="1" customHeight="1">
      <c r="B13" s="37"/>
      <c r="I13" s="102"/>
      <c r="L13" s="37"/>
    </row>
    <row r="14" spans="2:46" s="1" customFormat="1" ht="12" hidden="1" customHeight="1">
      <c r="B14" s="37"/>
      <c r="D14" s="101" t="s">
        <v>26</v>
      </c>
      <c r="I14" s="103" t="s">
        <v>27</v>
      </c>
      <c r="J14" s="16" t="str">
        <f>IF('Rekapitulace stavby'!AN10="","",'Rekapitulace stavby'!AN10)</f>
        <v/>
      </c>
      <c r="L14" s="37"/>
    </row>
    <row r="15" spans="2:46" s="1" customFormat="1" ht="18" hidden="1" customHeight="1">
      <c r="B15" s="37"/>
      <c r="E15" s="16" t="str">
        <f>IF('Rekapitulace stavby'!E11="","",'Rekapitulace stavby'!E11)</f>
        <v xml:space="preserve"> </v>
      </c>
      <c r="I15" s="103" t="s">
        <v>30</v>
      </c>
      <c r="J15" s="16" t="str">
        <f>IF('Rekapitulace stavby'!AN11="","",'Rekapitulace stavby'!AN11)</f>
        <v/>
      </c>
      <c r="L15" s="37"/>
    </row>
    <row r="16" spans="2:46" s="1" customFormat="1" ht="6.95" hidden="1" customHeight="1">
      <c r="B16" s="37"/>
      <c r="I16" s="102"/>
      <c r="L16" s="37"/>
    </row>
    <row r="17" spans="2:12" s="1" customFormat="1" ht="12" hidden="1" customHeight="1">
      <c r="B17" s="37"/>
      <c r="D17" s="101" t="s">
        <v>31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hidden="1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30</v>
      </c>
      <c r="J18" s="29" t="str">
        <f>'Rekapitulace stavby'!AN14</f>
        <v>Vyplň údaj</v>
      </c>
      <c r="L18" s="37"/>
    </row>
    <row r="19" spans="2:12" s="1" customFormat="1" ht="6.95" hidden="1" customHeight="1">
      <c r="B19" s="37"/>
      <c r="I19" s="102"/>
      <c r="L19" s="37"/>
    </row>
    <row r="20" spans="2:12" s="1" customFormat="1" ht="12" hidden="1" customHeight="1">
      <c r="B20" s="37"/>
      <c r="D20" s="101" t="s">
        <v>33</v>
      </c>
      <c r="I20" s="103" t="s">
        <v>27</v>
      </c>
      <c r="J20" s="16" t="s">
        <v>28</v>
      </c>
      <c r="L20" s="37"/>
    </row>
    <row r="21" spans="2:12" s="1" customFormat="1" ht="18" hidden="1" customHeight="1">
      <c r="B21" s="37"/>
      <c r="E21" s="16" t="s">
        <v>34</v>
      </c>
      <c r="I21" s="103" t="s">
        <v>30</v>
      </c>
      <c r="J21" s="16" t="s">
        <v>28</v>
      </c>
      <c r="L21" s="37"/>
    </row>
    <row r="22" spans="2:12" s="1" customFormat="1" ht="6.95" hidden="1" customHeight="1">
      <c r="B22" s="37"/>
      <c r="I22" s="102"/>
      <c r="L22" s="37"/>
    </row>
    <row r="23" spans="2:12" s="1" customFormat="1" ht="12" hidden="1" customHeight="1">
      <c r="B23" s="37"/>
      <c r="D23" s="101" t="s">
        <v>36</v>
      </c>
      <c r="I23" s="103" t="s">
        <v>27</v>
      </c>
      <c r="J23" s="16" t="s">
        <v>28</v>
      </c>
      <c r="L23" s="37"/>
    </row>
    <row r="24" spans="2:12" s="1" customFormat="1" ht="18" hidden="1" customHeight="1">
      <c r="B24" s="37"/>
      <c r="E24" s="16" t="s">
        <v>37</v>
      </c>
      <c r="I24" s="103" t="s">
        <v>30</v>
      </c>
      <c r="J24" s="16" t="s">
        <v>28</v>
      </c>
      <c r="L24" s="37"/>
    </row>
    <row r="25" spans="2:12" s="1" customFormat="1" ht="6.95" hidden="1" customHeight="1">
      <c r="B25" s="37"/>
      <c r="I25" s="102"/>
      <c r="L25" s="37"/>
    </row>
    <row r="26" spans="2:12" s="1" customFormat="1" ht="12" hidden="1" customHeight="1">
      <c r="B26" s="37"/>
      <c r="D26" s="101" t="s">
        <v>38</v>
      </c>
      <c r="I26" s="102"/>
      <c r="L26" s="37"/>
    </row>
    <row r="27" spans="2:12" s="6" customFormat="1" ht="16.5" hidden="1" customHeight="1">
      <c r="B27" s="105"/>
      <c r="E27" s="292" t="s">
        <v>28</v>
      </c>
      <c r="F27" s="292"/>
      <c r="G27" s="292"/>
      <c r="H27" s="292"/>
      <c r="I27" s="106"/>
      <c r="L27" s="105"/>
    </row>
    <row r="28" spans="2:12" s="1" customFormat="1" ht="6.95" hidden="1" customHeight="1">
      <c r="B28" s="37"/>
      <c r="I28" s="102"/>
      <c r="L28" s="37"/>
    </row>
    <row r="29" spans="2:12" s="1" customFormat="1" ht="6.95" hidden="1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hidden="1" customHeight="1">
      <c r="B30" s="37"/>
      <c r="D30" s="108" t="s">
        <v>40</v>
      </c>
      <c r="I30" s="102"/>
      <c r="J30" s="109">
        <f>ROUND(J84, 2)</f>
        <v>0</v>
      </c>
      <c r="L30" s="37"/>
    </row>
    <row r="31" spans="2:12" s="1" customFormat="1" ht="6.95" hidden="1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hidden="1" customHeight="1">
      <c r="B32" s="37"/>
      <c r="F32" s="110" t="s">
        <v>42</v>
      </c>
      <c r="I32" s="111" t="s">
        <v>41</v>
      </c>
      <c r="J32" s="110" t="s">
        <v>43</v>
      </c>
      <c r="L32" s="37"/>
    </row>
    <row r="33" spans="2:12" s="1" customFormat="1" ht="14.45" hidden="1" customHeight="1">
      <c r="B33" s="37"/>
      <c r="D33" s="101" t="s">
        <v>44</v>
      </c>
      <c r="E33" s="101" t="s">
        <v>45</v>
      </c>
      <c r="F33" s="112">
        <f>ROUND((SUM(BE84:BE127)),  2)</f>
        <v>0</v>
      </c>
      <c r="I33" s="113">
        <v>0.21</v>
      </c>
      <c r="J33" s="112">
        <f>ROUND(((SUM(BE84:BE127))*I33),  2)</f>
        <v>0</v>
      </c>
      <c r="L33" s="37"/>
    </row>
    <row r="34" spans="2:12" s="1" customFormat="1" ht="14.45" hidden="1" customHeight="1">
      <c r="B34" s="37"/>
      <c r="E34" s="101" t="s">
        <v>46</v>
      </c>
      <c r="F34" s="112">
        <f>ROUND((SUM(BF84:BF127)),  2)</f>
        <v>0</v>
      </c>
      <c r="I34" s="113">
        <v>0.15</v>
      </c>
      <c r="J34" s="112">
        <f>ROUND(((SUM(BF84:BF127))*I34),  2)</f>
        <v>0</v>
      </c>
      <c r="L34" s="37"/>
    </row>
    <row r="35" spans="2:12" s="1" customFormat="1" ht="14.45" hidden="1" customHeight="1">
      <c r="B35" s="37"/>
      <c r="E35" s="101" t="s">
        <v>47</v>
      </c>
      <c r="F35" s="112">
        <f>ROUND((SUM(BG84:BG127)),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48</v>
      </c>
      <c r="F36" s="112">
        <f>ROUND((SUM(BH84:BH127)),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49</v>
      </c>
      <c r="F37" s="112">
        <f>ROUND((SUM(BI84:BI127)),  2)</f>
        <v>0</v>
      </c>
      <c r="I37" s="113">
        <v>0</v>
      </c>
      <c r="J37" s="112">
        <f>0</f>
        <v>0</v>
      </c>
      <c r="L37" s="37"/>
    </row>
    <row r="38" spans="2:12" s="1" customFormat="1" ht="6.95" hidden="1" customHeight="1">
      <c r="B38" s="37"/>
      <c r="I38" s="102"/>
      <c r="L38" s="37"/>
    </row>
    <row r="39" spans="2:12" s="1" customFormat="1" ht="25.35" hidden="1" customHeight="1">
      <c r="B39" s="37"/>
      <c r="C39" s="114"/>
      <c r="D39" s="115" t="s">
        <v>50</v>
      </c>
      <c r="E39" s="116"/>
      <c r="F39" s="116"/>
      <c r="G39" s="117" t="s">
        <v>51</v>
      </c>
      <c r="H39" s="118" t="s">
        <v>52</v>
      </c>
      <c r="I39" s="119"/>
      <c r="J39" s="120">
        <f>SUM(J30:J37)</f>
        <v>0</v>
      </c>
      <c r="K39" s="121"/>
      <c r="L39" s="37"/>
    </row>
    <row r="40" spans="2:12" s="1" customFormat="1" ht="14.45" hidden="1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1" spans="2:12" ht="11.25" hidden="1"/>
    <row r="42" spans="2:12" ht="11.25" hidden="1"/>
    <row r="43" spans="2:12" ht="11.25" hidden="1"/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ZŠ Libušina - 1.NP - Karlovy Vary - Stavební část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97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E - VRN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Karlovy Vary</v>
      </c>
      <c r="G52" s="34"/>
      <c r="H52" s="34"/>
      <c r="I52" s="103" t="s">
        <v>24</v>
      </c>
      <c r="J52" s="54" t="str">
        <f>IF(J12="","",J12)</f>
        <v>5. 6. 2019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 xml:space="preserve"> </v>
      </c>
      <c r="G54" s="34"/>
      <c r="H54" s="34"/>
      <c r="I54" s="103" t="s">
        <v>33</v>
      </c>
      <c r="J54" s="31" t="str">
        <f>E21</f>
        <v>BPO spol. s r.o.,Lidická 1239,36317 OSTROV</v>
      </c>
      <c r="K54" s="34"/>
      <c r="L54" s="37"/>
    </row>
    <row r="55" spans="2:47" s="1" customFormat="1" ht="13.7" customHeight="1">
      <c r="B55" s="33"/>
      <c r="C55" s="28" t="s">
        <v>31</v>
      </c>
      <c r="D55" s="34"/>
      <c r="E55" s="34"/>
      <c r="F55" s="26" t="str">
        <f>IF(E18="","",E18)</f>
        <v>Vyplň údaj</v>
      </c>
      <c r="G55" s="34"/>
      <c r="H55" s="34"/>
      <c r="I55" s="103" t="s">
        <v>36</v>
      </c>
      <c r="J55" s="31" t="str">
        <f>E24</f>
        <v>Tomanová Ing.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100</v>
      </c>
      <c r="D57" s="129"/>
      <c r="E57" s="129"/>
      <c r="F57" s="129"/>
      <c r="G57" s="129"/>
      <c r="H57" s="129"/>
      <c r="I57" s="130"/>
      <c r="J57" s="131" t="s">
        <v>101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72</v>
      </c>
      <c r="D59" s="34"/>
      <c r="E59" s="34"/>
      <c r="F59" s="34"/>
      <c r="G59" s="34"/>
      <c r="H59" s="34"/>
      <c r="I59" s="102"/>
      <c r="J59" s="72">
        <f>J84</f>
        <v>0</v>
      </c>
      <c r="K59" s="34"/>
      <c r="L59" s="37"/>
      <c r="AU59" s="16" t="s">
        <v>102</v>
      </c>
    </row>
    <row r="60" spans="2:47" s="7" customFormat="1" ht="24.95" customHeight="1">
      <c r="B60" s="133"/>
      <c r="C60" s="134"/>
      <c r="D60" s="135" t="s">
        <v>1398</v>
      </c>
      <c r="E60" s="136"/>
      <c r="F60" s="136"/>
      <c r="G60" s="136"/>
      <c r="H60" s="136"/>
      <c r="I60" s="137"/>
      <c r="J60" s="138">
        <f>J85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1399</v>
      </c>
      <c r="E61" s="143"/>
      <c r="F61" s="143"/>
      <c r="G61" s="143"/>
      <c r="H61" s="143"/>
      <c r="I61" s="144"/>
      <c r="J61" s="145">
        <f>J86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1400</v>
      </c>
      <c r="E62" s="143"/>
      <c r="F62" s="143"/>
      <c r="G62" s="143"/>
      <c r="H62" s="143"/>
      <c r="I62" s="144"/>
      <c r="J62" s="145">
        <f>J94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1401</v>
      </c>
      <c r="E63" s="143"/>
      <c r="F63" s="143"/>
      <c r="G63" s="143"/>
      <c r="H63" s="143"/>
      <c r="I63" s="144"/>
      <c r="J63" s="145">
        <f>J107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1402</v>
      </c>
      <c r="E64" s="143"/>
      <c r="F64" s="143"/>
      <c r="G64" s="143"/>
      <c r="H64" s="143"/>
      <c r="I64" s="144"/>
      <c r="J64" s="145">
        <f>J122</f>
        <v>0</v>
      </c>
      <c r="K64" s="141"/>
      <c r="L64" s="146"/>
    </row>
    <row r="65" spans="2:12" s="1" customFormat="1" ht="21.75" customHeight="1">
      <c r="B65" s="33"/>
      <c r="C65" s="34"/>
      <c r="D65" s="34"/>
      <c r="E65" s="34"/>
      <c r="F65" s="34"/>
      <c r="G65" s="34"/>
      <c r="H65" s="34"/>
      <c r="I65" s="102"/>
      <c r="J65" s="34"/>
      <c r="K65" s="34"/>
      <c r="L65" s="37"/>
    </row>
    <row r="66" spans="2:12" s="1" customFormat="1" ht="6.95" customHeight="1">
      <c r="B66" s="45"/>
      <c r="C66" s="46"/>
      <c r="D66" s="46"/>
      <c r="E66" s="46"/>
      <c r="F66" s="46"/>
      <c r="G66" s="46"/>
      <c r="H66" s="46"/>
      <c r="I66" s="124"/>
      <c r="J66" s="46"/>
      <c r="K66" s="46"/>
      <c r="L66" s="37"/>
    </row>
    <row r="70" spans="2:12" s="1" customFormat="1" ht="6.95" customHeight="1">
      <c r="B70" s="47"/>
      <c r="C70" s="48"/>
      <c r="D70" s="48"/>
      <c r="E70" s="48"/>
      <c r="F70" s="48"/>
      <c r="G70" s="48"/>
      <c r="H70" s="48"/>
      <c r="I70" s="127"/>
      <c r="J70" s="48"/>
      <c r="K70" s="48"/>
      <c r="L70" s="37"/>
    </row>
    <row r="71" spans="2:12" s="1" customFormat="1" ht="24.95" customHeight="1">
      <c r="B71" s="33"/>
      <c r="C71" s="22" t="s">
        <v>125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12" s="1" customFormat="1" ht="6.95" customHeight="1">
      <c r="B72" s="33"/>
      <c r="C72" s="34"/>
      <c r="D72" s="34"/>
      <c r="E72" s="34"/>
      <c r="F72" s="34"/>
      <c r="G72" s="34"/>
      <c r="H72" s="34"/>
      <c r="I72" s="102"/>
      <c r="J72" s="34"/>
      <c r="K72" s="34"/>
      <c r="L72" s="37"/>
    </row>
    <row r="73" spans="2:12" s="1" customFormat="1" ht="12" customHeight="1">
      <c r="B73" s="33"/>
      <c r="C73" s="28" t="s">
        <v>16</v>
      </c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16.5" customHeight="1">
      <c r="B74" s="33"/>
      <c r="C74" s="34"/>
      <c r="D74" s="34"/>
      <c r="E74" s="293" t="str">
        <f>E7</f>
        <v>ZŠ Libušina - 1.NP - Karlovy Vary - Stavební část</v>
      </c>
      <c r="F74" s="294"/>
      <c r="G74" s="294"/>
      <c r="H74" s="294"/>
      <c r="I74" s="102"/>
      <c r="J74" s="34"/>
      <c r="K74" s="34"/>
      <c r="L74" s="37"/>
    </row>
    <row r="75" spans="2:12" s="1" customFormat="1" ht="12" customHeight="1">
      <c r="B75" s="33"/>
      <c r="C75" s="28" t="s">
        <v>97</v>
      </c>
      <c r="D75" s="34"/>
      <c r="E75" s="34"/>
      <c r="F75" s="34"/>
      <c r="G75" s="34"/>
      <c r="H75" s="34"/>
      <c r="I75" s="102"/>
      <c r="J75" s="34"/>
      <c r="K75" s="34"/>
      <c r="L75" s="37"/>
    </row>
    <row r="76" spans="2:12" s="1" customFormat="1" ht="16.5" customHeight="1">
      <c r="B76" s="33"/>
      <c r="C76" s="34"/>
      <c r="D76" s="34"/>
      <c r="E76" s="266" t="str">
        <f>E9</f>
        <v>E - VRN</v>
      </c>
      <c r="F76" s="265"/>
      <c r="G76" s="265"/>
      <c r="H76" s="265"/>
      <c r="I76" s="102"/>
      <c r="J76" s="34"/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12" customHeight="1">
      <c r="B78" s="33"/>
      <c r="C78" s="28" t="s">
        <v>22</v>
      </c>
      <c r="D78" s="34"/>
      <c r="E78" s="34"/>
      <c r="F78" s="26" t="str">
        <f>F12</f>
        <v>Karlovy Vary</v>
      </c>
      <c r="G78" s="34"/>
      <c r="H78" s="34"/>
      <c r="I78" s="103" t="s">
        <v>24</v>
      </c>
      <c r="J78" s="54" t="str">
        <f>IF(J12="","",J12)</f>
        <v>5. 6. 2019</v>
      </c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2"/>
      <c r="J79" s="34"/>
      <c r="K79" s="34"/>
      <c r="L79" s="37"/>
    </row>
    <row r="80" spans="2:12" s="1" customFormat="1" ht="24.95" customHeight="1">
      <c r="B80" s="33"/>
      <c r="C80" s="28" t="s">
        <v>26</v>
      </c>
      <c r="D80" s="34"/>
      <c r="E80" s="34"/>
      <c r="F80" s="26" t="str">
        <f>E15</f>
        <v xml:space="preserve"> </v>
      </c>
      <c r="G80" s="34"/>
      <c r="H80" s="34"/>
      <c r="I80" s="103" t="s">
        <v>33</v>
      </c>
      <c r="J80" s="31" t="str">
        <f>E21</f>
        <v>BPO spol. s r.o.,Lidická 1239,36317 OSTROV</v>
      </c>
      <c r="K80" s="34"/>
      <c r="L80" s="37"/>
    </row>
    <row r="81" spans="2:65" s="1" customFormat="1" ht="13.7" customHeight="1">
      <c r="B81" s="33"/>
      <c r="C81" s="28" t="s">
        <v>31</v>
      </c>
      <c r="D81" s="34"/>
      <c r="E81" s="34"/>
      <c r="F81" s="26" t="str">
        <f>IF(E18="","",E18)</f>
        <v>Vyplň údaj</v>
      </c>
      <c r="G81" s="34"/>
      <c r="H81" s="34"/>
      <c r="I81" s="103" t="s">
        <v>36</v>
      </c>
      <c r="J81" s="31" t="str">
        <f>E24</f>
        <v>Tomanová Ing.</v>
      </c>
      <c r="K81" s="34"/>
      <c r="L81" s="37"/>
    </row>
    <row r="82" spans="2:65" s="1" customFormat="1" ht="10.35" customHeight="1">
      <c r="B82" s="33"/>
      <c r="C82" s="34"/>
      <c r="D82" s="34"/>
      <c r="E82" s="34"/>
      <c r="F82" s="34"/>
      <c r="G82" s="34"/>
      <c r="H82" s="34"/>
      <c r="I82" s="102"/>
      <c r="J82" s="34"/>
      <c r="K82" s="34"/>
      <c r="L82" s="37"/>
    </row>
    <row r="83" spans="2:65" s="9" customFormat="1" ht="29.25" customHeight="1">
      <c r="B83" s="147"/>
      <c r="C83" s="148" t="s">
        <v>126</v>
      </c>
      <c r="D83" s="149" t="s">
        <v>59</v>
      </c>
      <c r="E83" s="149" t="s">
        <v>55</v>
      </c>
      <c r="F83" s="149" t="s">
        <v>56</v>
      </c>
      <c r="G83" s="149" t="s">
        <v>127</v>
      </c>
      <c r="H83" s="149" t="s">
        <v>128</v>
      </c>
      <c r="I83" s="150" t="s">
        <v>129</v>
      </c>
      <c r="J83" s="149" t="s">
        <v>101</v>
      </c>
      <c r="K83" s="151" t="s">
        <v>130</v>
      </c>
      <c r="L83" s="152"/>
      <c r="M83" s="63" t="s">
        <v>28</v>
      </c>
      <c r="N83" s="64" t="s">
        <v>44</v>
      </c>
      <c r="O83" s="64" t="s">
        <v>131</v>
      </c>
      <c r="P83" s="64" t="s">
        <v>132</v>
      </c>
      <c r="Q83" s="64" t="s">
        <v>133</v>
      </c>
      <c r="R83" s="64" t="s">
        <v>134</v>
      </c>
      <c r="S83" s="64" t="s">
        <v>135</v>
      </c>
      <c r="T83" s="65" t="s">
        <v>136</v>
      </c>
    </row>
    <row r="84" spans="2:65" s="1" customFormat="1" ht="22.9" customHeight="1">
      <c r="B84" s="33"/>
      <c r="C84" s="70" t="s">
        <v>137</v>
      </c>
      <c r="D84" s="34"/>
      <c r="E84" s="34"/>
      <c r="F84" s="34"/>
      <c r="G84" s="34"/>
      <c r="H84" s="34"/>
      <c r="I84" s="102"/>
      <c r="J84" s="153">
        <f>BK84</f>
        <v>0</v>
      </c>
      <c r="K84" s="34"/>
      <c r="L84" s="37"/>
      <c r="M84" s="66"/>
      <c r="N84" s="67"/>
      <c r="O84" s="67"/>
      <c r="P84" s="154">
        <f>P85</f>
        <v>0</v>
      </c>
      <c r="Q84" s="67"/>
      <c r="R84" s="154">
        <f>R85</f>
        <v>0</v>
      </c>
      <c r="S84" s="67"/>
      <c r="T84" s="155">
        <f>T85</f>
        <v>0</v>
      </c>
      <c r="AT84" s="16" t="s">
        <v>73</v>
      </c>
      <c r="AU84" s="16" t="s">
        <v>102</v>
      </c>
      <c r="BK84" s="156">
        <f>BK85</f>
        <v>0</v>
      </c>
    </row>
    <row r="85" spans="2:65" s="10" customFormat="1" ht="25.9" customHeight="1">
      <c r="B85" s="157"/>
      <c r="C85" s="158"/>
      <c r="D85" s="159" t="s">
        <v>73</v>
      </c>
      <c r="E85" s="160" t="s">
        <v>94</v>
      </c>
      <c r="F85" s="160" t="s">
        <v>1403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P86+P94+P107+P122</f>
        <v>0</v>
      </c>
      <c r="Q85" s="165"/>
      <c r="R85" s="166">
        <f>R86+R94+R107+R122</f>
        <v>0</v>
      </c>
      <c r="S85" s="165"/>
      <c r="T85" s="167">
        <f>T86+T94+T107+T122</f>
        <v>0</v>
      </c>
      <c r="AR85" s="168" t="s">
        <v>180</v>
      </c>
      <c r="AT85" s="169" t="s">
        <v>73</v>
      </c>
      <c r="AU85" s="169" t="s">
        <v>74</v>
      </c>
      <c r="AY85" s="168" t="s">
        <v>140</v>
      </c>
      <c r="BK85" s="170">
        <f>BK86+BK94+BK107+BK122</f>
        <v>0</v>
      </c>
    </row>
    <row r="86" spans="2:65" s="10" customFormat="1" ht="22.9" customHeight="1">
      <c r="B86" s="157"/>
      <c r="C86" s="158"/>
      <c r="D86" s="159" t="s">
        <v>73</v>
      </c>
      <c r="E86" s="171" t="s">
        <v>1404</v>
      </c>
      <c r="F86" s="171" t="s">
        <v>1405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SUM(P87:P93)</f>
        <v>0</v>
      </c>
      <c r="Q86" s="165"/>
      <c r="R86" s="166">
        <f>SUM(R87:R93)</f>
        <v>0</v>
      </c>
      <c r="S86" s="165"/>
      <c r="T86" s="167">
        <f>SUM(T87:T93)</f>
        <v>0</v>
      </c>
      <c r="AR86" s="168" t="s">
        <v>180</v>
      </c>
      <c r="AT86" s="169" t="s">
        <v>73</v>
      </c>
      <c r="AU86" s="169" t="s">
        <v>82</v>
      </c>
      <c r="AY86" s="168" t="s">
        <v>140</v>
      </c>
      <c r="BK86" s="170">
        <f>SUM(BK87:BK93)</f>
        <v>0</v>
      </c>
    </row>
    <row r="87" spans="2:65" s="1" customFormat="1" ht="16.5" customHeight="1">
      <c r="B87" s="33"/>
      <c r="C87" s="173" t="s">
        <v>82</v>
      </c>
      <c r="D87" s="173" t="s">
        <v>143</v>
      </c>
      <c r="E87" s="174" t="s">
        <v>1406</v>
      </c>
      <c r="F87" s="175" t="s">
        <v>1407</v>
      </c>
      <c r="G87" s="176" t="s">
        <v>585</v>
      </c>
      <c r="H87" s="177">
        <v>1</v>
      </c>
      <c r="I87" s="178"/>
      <c r="J87" s="179">
        <f>ROUND(I87*H87,2)</f>
        <v>0</v>
      </c>
      <c r="K87" s="175" t="s">
        <v>147</v>
      </c>
      <c r="L87" s="37"/>
      <c r="M87" s="180" t="s">
        <v>28</v>
      </c>
      <c r="N87" s="181" t="s">
        <v>45</v>
      </c>
      <c r="O87" s="59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6" t="s">
        <v>1408</v>
      </c>
      <c r="AT87" s="16" t="s">
        <v>143</v>
      </c>
      <c r="AU87" s="16" t="s">
        <v>84</v>
      </c>
      <c r="AY87" s="16" t="s">
        <v>140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6" t="s">
        <v>82</v>
      </c>
      <c r="BK87" s="184">
        <f>ROUND(I87*H87,2)</f>
        <v>0</v>
      </c>
      <c r="BL87" s="16" t="s">
        <v>1408</v>
      </c>
      <c r="BM87" s="16" t="s">
        <v>1409</v>
      </c>
    </row>
    <row r="88" spans="2:65" s="1" customFormat="1" ht="11.25">
      <c r="B88" s="33"/>
      <c r="C88" s="34"/>
      <c r="D88" s="185" t="s">
        <v>150</v>
      </c>
      <c r="E88" s="34"/>
      <c r="F88" s="186" t="s">
        <v>1407</v>
      </c>
      <c r="G88" s="34"/>
      <c r="H88" s="34"/>
      <c r="I88" s="102"/>
      <c r="J88" s="34"/>
      <c r="K88" s="34"/>
      <c r="L88" s="37"/>
      <c r="M88" s="187"/>
      <c r="N88" s="59"/>
      <c r="O88" s="59"/>
      <c r="P88" s="59"/>
      <c r="Q88" s="59"/>
      <c r="R88" s="59"/>
      <c r="S88" s="59"/>
      <c r="T88" s="60"/>
      <c r="AT88" s="16" t="s">
        <v>150</v>
      </c>
      <c r="AU88" s="16" t="s">
        <v>84</v>
      </c>
    </row>
    <row r="89" spans="2:65" s="11" customFormat="1" ht="11.25">
      <c r="B89" s="188"/>
      <c r="C89" s="189"/>
      <c r="D89" s="185" t="s">
        <v>152</v>
      </c>
      <c r="E89" s="190" t="s">
        <v>28</v>
      </c>
      <c r="F89" s="191" t="s">
        <v>1410</v>
      </c>
      <c r="G89" s="189"/>
      <c r="H89" s="190" t="s">
        <v>28</v>
      </c>
      <c r="I89" s="192"/>
      <c r="J89" s="189"/>
      <c r="K89" s="189"/>
      <c r="L89" s="193"/>
      <c r="M89" s="194"/>
      <c r="N89" s="195"/>
      <c r="O89" s="195"/>
      <c r="P89" s="195"/>
      <c r="Q89" s="195"/>
      <c r="R89" s="195"/>
      <c r="S89" s="195"/>
      <c r="T89" s="196"/>
      <c r="AT89" s="197" t="s">
        <v>152</v>
      </c>
      <c r="AU89" s="197" t="s">
        <v>84</v>
      </c>
      <c r="AV89" s="11" t="s">
        <v>82</v>
      </c>
      <c r="AW89" s="11" t="s">
        <v>35</v>
      </c>
      <c r="AX89" s="11" t="s">
        <v>74</v>
      </c>
      <c r="AY89" s="197" t="s">
        <v>140</v>
      </c>
    </row>
    <row r="90" spans="2:65" s="11" customFormat="1" ht="11.25">
      <c r="B90" s="188"/>
      <c r="C90" s="189"/>
      <c r="D90" s="185" t="s">
        <v>152</v>
      </c>
      <c r="E90" s="190" t="s">
        <v>28</v>
      </c>
      <c r="F90" s="191" t="s">
        <v>1411</v>
      </c>
      <c r="G90" s="189"/>
      <c r="H90" s="190" t="s">
        <v>28</v>
      </c>
      <c r="I90" s="192"/>
      <c r="J90" s="189"/>
      <c r="K90" s="189"/>
      <c r="L90" s="193"/>
      <c r="M90" s="194"/>
      <c r="N90" s="195"/>
      <c r="O90" s="195"/>
      <c r="P90" s="195"/>
      <c r="Q90" s="195"/>
      <c r="R90" s="195"/>
      <c r="S90" s="195"/>
      <c r="T90" s="196"/>
      <c r="AT90" s="197" t="s">
        <v>152</v>
      </c>
      <c r="AU90" s="197" t="s">
        <v>84</v>
      </c>
      <c r="AV90" s="11" t="s">
        <v>82</v>
      </c>
      <c r="AW90" s="11" t="s">
        <v>35</v>
      </c>
      <c r="AX90" s="11" t="s">
        <v>74</v>
      </c>
      <c r="AY90" s="197" t="s">
        <v>140</v>
      </c>
    </row>
    <row r="91" spans="2:65" s="12" customFormat="1" ht="11.25">
      <c r="B91" s="198"/>
      <c r="C91" s="199"/>
      <c r="D91" s="185" t="s">
        <v>152</v>
      </c>
      <c r="E91" s="200" t="s">
        <v>28</v>
      </c>
      <c r="F91" s="201" t="s">
        <v>82</v>
      </c>
      <c r="G91" s="199"/>
      <c r="H91" s="202">
        <v>1</v>
      </c>
      <c r="I91" s="203"/>
      <c r="J91" s="199"/>
      <c r="K91" s="199"/>
      <c r="L91" s="204"/>
      <c r="M91" s="205"/>
      <c r="N91" s="206"/>
      <c r="O91" s="206"/>
      <c r="P91" s="206"/>
      <c r="Q91" s="206"/>
      <c r="R91" s="206"/>
      <c r="S91" s="206"/>
      <c r="T91" s="207"/>
      <c r="AT91" s="208" t="s">
        <v>152</v>
      </c>
      <c r="AU91" s="208" t="s">
        <v>84</v>
      </c>
      <c r="AV91" s="12" t="s">
        <v>84</v>
      </c>
      <c r="AW91" s="12" t="s">
        <v>35</v>
      </c>
      <c r="AX91" s="12" t="s">
        <v>82</v>
      </c>
      <c r="AY91" s="208" t="s">
        <v>140</v>
      </c>
    </row>
    <row r="92" spans="2:65" s="1" customFormat="1" ht="16.5" customHeight="1">
      <c r="B92" s="33"/>
      <c r="C92" s="173" t="s">
        <v>84</v>
      </c>
      <c r="D92" s="173" t="s">
        <v>143</v>
      </c>
      <c r="E92" s="174" t="s">
        <v>1412</v>
      </c>
      <c r="F92" s="175" t="s">
        <v>1413</v>
      </c>
      <c r="G92" s="176" t="s">
        <v>585</v>
      </c>
      <c r="H92" s="177">
        <v>1</v>
      </c>
      <c r="I92" s="178"/>
      <c r="J92" s="179">
        <f>ROUND(I92*H92,2)</f>
        <v>0</v>
      </c>
      <c r="K92" s="175" t="s">
        <v>147</v>
      </c>
      <c r="L92" s="37"/>
      <c r="M92" s="180" t="s">
        <v>28</v>
      </c>
      <c r="N92" s="181" t="s">
        <v>45</v>
      </c>
      <c r="O92" s="59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6" t="s">
        <v>1408</v>
      </c>
      <c r="AT92" s="16" t="s">
        <v>143</v>
      </c>
      <c r="AU92" s="16" t="s">
        <v>84</v>
      </c>
      <c r="AY92" s="16" t="s">
        <v>140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82</v>
      </c>
      <c r="BK92" s="184">
        <f>ROUND(I92*H92,2)</f>
        <v>0</v>
      </c>
      <c r="BL92" s="16" t="s">
        <v>1408</v>
      </c>
      <c r="BM92" s="16" t="s">
        <v>1414</v>
      </c>
    </row>
    <row r="93" spans="2:65" s="1" customFormat="1" ht="11.25">
      <c r="B93" s="33"/>
      <c r="C93" s="34"/>
      <c r="D93" s="185" t="s">
        <v>150</v>
      </c>
      <c r="E93" s="34"/>
      <c r="F93" s="186" t="s">
        <v>1413</v>
      </c>
      <c r="G93" s="34"/>
      <c r="H93" s="34"/>
      <c r="I93" s="102"/>
      <c r="J93" s="34"/>
      <c r="K93" s="34"/>
      <c r="L93" s="37"/>
      <c r="M93" s="187"/>
      <c r="N93" s="59"/>
      <c r="O93" s="59"/>
      <c r="P93" s="59"/>
      <c r="Q93" s="59"/>
      <c r="R93" s="59"/>
      <c r="S93" s="59"/>
      <c r="T93" s="60"/>
      <c r="AT93" s="16" t="s">
        <v>150</v>
      </c>
      <c r="AU93" s="16" t="s">
        <v>84</v>
      </c>
    </row>
    <row r="94" spans="2:65" s="10" customFormat="1" ht="22.9" customHeight="1">
      <c r="B94" s="157"/>
      <c r="C94" s="158"/>
      <c r="D94" s="159" t="s">
        <v>73</v>
      </c>
      <c r="E94" s="171" t="s">
        <v>1415</v>
      </c>
      <c r="F94" s="171" t="s">
        <v>1416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SUM(P95:P106)</f>
        <v>0</v>
      </c>
      <c r="Q94" s="165"/>
      <c r="R94" s="166">
        <f>SUM(R95:R106)</f>
        <v>0</v>
      </c>
      <c r="S94" s="165"/>
      <c r="T94" s="167">
        <f>SUM(T95:T106)</f>
        <v>0</v>
      </c>
      <c r="AR94" s="168" t="s">
        <v>180</v>
      </c>
      <c r="AT94" s="169" t="s">
        <v>73</v>
      </c>
      <c r="AU94" s="169" t="s">
        <v>82</v>
      </c>
      <c r="AY94" s="168" t="s">
        <v>140</v>
      </c>
      <c r="BK94" s="170">
        <f>SUM(BK95:BK106)</f>
        <v>0</v>
      </c>
    </row>
    <row r="95" spans="2:65" s="1" customFormat="1" ht="16.5" customHeight="1">
      <c r="B95" s="33"/>
      <c r="C95" s="173" t="s">
        <v>141</v>
      </c>
      <c r="D95" s="173" t="s">
        <v>143</v>
      </c>
      <c r="E95" s="174" t="s">
        <v>1417</v>
      </c>
      <c r="F95" s="175" t="s">
        <v>1416</v>
      </c>
      <c r="G95" s="176" t="s">
        <v>585</v>
      </c>
      <c r="H95" s="177">
        <v>1</v>
      </c>
      <c r="I95" s="178"/>
      <c r="J95" s="179">
        <f>ROUND(I95*H95,2)</f>
        <v>0</v>
      </c>
      <c r="K95" s="175" t="s">
        <v>147</v>
      </c>
      <c r="L95" s="37"/>
      <c r="M95" s="180" t="s">
        <v>28</v>
      </c>
      <c r="N95" s="181" t="s">
        <v>45</v>
      </c>
      <c r="O95" s="59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6" t="s">
        <v>1408</v>
      </c>
      <c r="AT95" s="16" t="s">
        <v>143</v>
      </c>
      <c r="AU95" s="16" t="s">
        <v>84</v>
      </c>
      <c r="AY95" s="16" t="s">
        <v>140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82</v>
      </c>
      <c r="BK95" s="184">
        <f>ROUND(I95*H95,2)</f>
        <v>0</v>
      </c>
      <c r="BL95" s="16" t="s">
        <v>1408</v>
      </c>
      <c r="BM95" s="16" t="s">
        <v>1418</v>
      </c>
    </row>
    <row r="96" spans="2:65" s="1" customFormat="1" ht="11.25">
      <c r="B96" s="33"/>
      <c r="C96" s="34"/>
      <c r="D96" s="185" t="s">
        <v>150</v>
      </c>
      <c r="E96" s="34"/>
      <c r="F96" s="186" t="s">
        <v>1416</v>
      </c>
      <c r="G96" s="34"/>
      <c r="H96" s="34"/>
      <c r="I96" s="102"/>
      <c r="J96" s="34"/>
      <c r="K96" s="34"/>
      <c r="L96" s="37"/>
      <c r="M96" s="187"/>
      <c r="N96" s="59"/>
      <c r="O96" s="59"/>
      <c r="P96" s="59"/>
      <c r="Q96" s="59"/>
      <c r="R96" s="59"/>
      <c r="S96" s="59"/>
      <c r="T96" s="60"/>
      <c r="AT96" s="16" t="s">
        <v>150</v>
      </c>
      <c r="AU96" s="16" t="s">
        <v>84</v>
      </c>
    </row>
    <row r="97" spans="2:65" s="1" customFormat="1" ht="16.5" customHeight="1">
      <c r="B97" s="33"/>
      <c r="C97" s="173" t="s">
        <v>148</v>
      </c>
      <c r="D97" s="173" t="s">
        <v>143</v>
      </c>
      <c r="E97" s="174" t="s">
        <v>1419</v>
      </c>
      <c r="F97" s="175" t="s">
        <v>1420</v>
      </c>
      <c r="G97" s="176" t="s">
        <v>585</v>
      </c>
      <c r="H97" s="177">
        <v>1</v>
      </c>
      <c r="I97" s="178"/>
      <c r="J97" s="179">
        <f>ROUND(I97*H97,2)</f>
        <v>0</v>
      </c>
      <c r="K97" s="175" t="s">
        <v>147</v>
      </c>
      <c r="L97" s="37"/>
      <c r="M97" s="180" t="s">
        <v>28</v>
      </c>
      <c r="N97" s="181" t="s">
        <v>45</v>
      </c>
      <c r="O97" s="59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6" t="s">
        <v>1408</v>
      </c>
      <c r="AT97" s="16" t="s">
        <v>143</v>
      </c>
      <c r="AU97" s="16" t="s">
        <v>84</v>
      </c>
      <c r="AY97" s="16" t="s">
        <v>140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82</v>
      </c>
      <c r="BK97" s="184">
        <f>ROUND(I97*H97,2)</f>
        <v>0</v>
      </c>
      <c r="BL97" s="16" t="s">
        <v>1408</v>
      </c>
      <c r="BM97" s="16" t="s">
        <v>1421</v>
      </c>
    </row>
    <row r="98" spans="2:65" s="1" customFormat="1" ht="11.25">
      <c r="B98" s="33"/>
      <c r="C98" s="34"/>
      <c r="D98" s="185" t="s">
        <v>150</v>
      </c>
      <c r="E98" s="34"/>
      <c r="F98" s="186" t="s">
        <v>1420</v>
      </c>
      <c r="G98" s="34"/>
      <c r="H98" s="34"/>
      <c r="I98" s="102"/>
      <c r="J98" s="34"/>
      <c r="K98" s="34"/>
      <c r="L98" s="37"/>
      <c r="M98" s="187"/>
      <c r="N98" s="59"/>
      <c r="O98" s="59"/>
      <c r="P98" s="59"/>
      <c r="Q98" s="59"/>
      <c r="R98" s="59"/>
      <c r="S98" s="59"/>
      <c r="T98" s="60"/>
      <c r="AT98" s="16" t="s">
        <v>150</v>
      </c>
      <c r="AU98" s="16" t="s">
        <v>84</v>
      </c>
    </row>
    <row r="99" spans="2:65" s="11" customFormat="1" ht="11.25">
      <c r="B99" s="188"/>
      <c r="C99" s="189"/>
      <c r="D99" s="185" t="s">
        <v>152</v>
      </c>
      <c r="E99" s="190" t="s">
        <v>28</v>
      </c>
      <c r="F99" s="191" t="s">
        <v>1422</v>
      </c>
      <c r="G99" s="189"/>
      <c r="H99" s="190" t="s">
        <v>28</v>
      </c>
      <c r="I99" s="192"/>
      <c r="J99" s="189"/>
      <c r="K99" s="189"/>
      <c r="L99" s="193"/>
      <c r="M99" s="194"/>
      <c r="N99" s="195"/>
      <c r="O99" s="195"/>
      <c r="P99" s="195"/>
      <c r="Q99" s="195"/>
      <c r="R99" s="195"/>
      <c r="S99" s="195"/>
      <c r="T99" s="196"/>
      <c r="AT99" s="197" t="s">
        <v>152</v>
      </c>
      <c r="AU99" s="197" t="s">
        <v>84</v>
      </c>
      <c r="AV99" s="11" t="s">
        <v>82</v>
      </c>
      <c r="AW99" s="11" t="s">
        <v>35</v>
      </c>
      <c r="AX99" s="11" t="s">
        <v>74</v>
      </c>
      <c r="AY99" s="197" t="s">
        <v>140</v>
      </c>
    </row>
    <row r="100" spans="2:65" s="11" customFormat="1" ht="11.25">
      <c r="B100" s="188"/>
      <c r="C100" s="189"/>
      <c r="D100" s="185" t="s">
        <v>152</v>
      </c>
      <c r="E100" s="190" t="s">
        <v>28</v>
      </c>
      <c r="F100" s="191" t="s">
        <v>1423</v>
      </c>
      <c r="G100" s="189"/>
      <c r="H100" s="190" t="s">
        <v>28</v>
      </c>
      <c r="I100" s="192"/>
      <c r="J100" s="189"/>
      <c r="K100" s="189"/>
      <c r="L100" s="193"/>
      <c r="M100" s="194"/>
      <c r="N100" s="195"/>
      <c r="O100" s="195"/>
      <c r="P100" s="195"/>
      <c r="Q100" s="195"/>
      <c r="R100" s="195"/>
      <c r="S100" s="195"/>
      <c r="T100" s="196"/>
      <c r="AT100" s="197" t="s">
        <v>152</v>
      </c>
      <c r="AU100" s="197" t="s">
        <v>84</v>
      </c>
      <c r="AV100" s="11" t="s">
        <v>82</v>
      </c>
      <c r="AW100" s="11" t="s">
        <v>35</v>
      </c>
      <c r="AX100" s="11" t="s">
        <v>74</v>
      </c>
      <c r="AY100" s="197" t="s">
        <v>140</v>
      </c>
    </row>
    <row r="101" spans="2:65" s="11" customFormat="1" ht="11.25">
      <c r="B101" s="188"/>
      <c r="C101" s="189"/>
      <c r="D101" s="185" t="s">
        <v>152</v>
      </c>
      <c r="E101" s="190" t="s">
        <v>28</v>
      </c>
      <c r="F101" s="191" t="s">
        <v>1424</v>
      </c>
      <c r="G101" s="189"/>
      <c r="H101" s="190" t="s">
        <v>28</v>
      </c>
      <c r="I101" s="192"/>
      <c r="J101" s="189"/>
      <c r="K101" s="189"/>
      <c r="L101" s="193"/>
      <c r="M101" s="194"/>
      <c r="N101" s="195"/>
      <c r="O101" s="195"/>
      <c r="P101" s="195"/>
      <c r="Q101" s="195"/>
      <c r="R101" s="195"/>
      <c r="S101" s="195"/>
      <c r="T101" s="196"/>
      <c r="AT101" s="197" t="s">
        <v>152</v>
      </c>
      <c r="AU101" s="197" t="s">
        <v>84</v>
      </c>
      <c r="AV101" s="11" t="s">
        <v>82</v>
      </c>
      <c r="AW101" s="11" t="s">
        <v>35</v>
      </c>
      <c r="AX101" s="11" t="s">
        <v>74</v>
      </c>
      <c r="AY101" s="197" t="s">
        <v>140</v>
      </c>
    </row>
    <row r="102" spans="2:65" s="12" customFormat="1" ht="11.25">
      <c r="B102" s="198"/>
      <c r="C102" s="199"/>
      <c r="D102" s="185" t="s">
        <v>152</v>
      </c>
      <c r="E102" s="200" t="s">
        <v>28</v>
      </c>
      <c r="F102" s="201" t="s">
        <v>82</v>
      </c>
      <c r="G102" s="199"/>
      <c r="H102" s="202">
        <v>1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152</v>
      </c>
      <c r="AU102" s="208" t="s">
        <v>84</v>
      </c>
      <c r="AV102" s="12" t="s">
        <v>84</v>
      </c>
      <c r="AW102" s="12" t="s">
        <v>35</v>
      </c>
      <c r="AX102" s="12" t="s">
        <v>82</v>
      </c>
      <c r="AY102" s="208" t="s">
        <v>140</v>
      </c>
    </row>
    <row r="103" spans="2:65" s="1" customFormat="1" ht="16.5" customHeight="1">
      <c r="B103" s="33"/>
      <c r="C103" s="173" t="s">
        <v>180</v>
      </c>
      <c r="D103" s="173" t="s">
        <v>143</v>
      </c>
      <c r="E103" s="174" t="s">
        <v>1425</v>
      </c>
      <c r="F103" s="175" t="s">
        <v>1426</v>
      </c>
      <c r="G103" s="176" t="s">
        <v>585</v>
      </c>
      <c r="H103" s="177">
        <v>1</v>
      </c>
      <c r="I103" s="178"/>
      <c r="J103" s="179">
        <f>ROUND(I103*H103,2)</f>
        <v>0</v>
      </c>
      <c r="K103" s="175" t="s">
        <v>147</v>
      </c>
      <c r="L103" s="37"/>
      <c r="M103" s="180" t="s">
        <v>28</v>
      </c>
      <c r="N103" s="181" t="s">
        <v>45</v>
      </c>
      <c r="O103" s="59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6" t="s">
        <v>1408</v>
      </c>
      <c r="AT103" s="16" t="s">
        <v>143</v>
      </c>
      <c r="AU103" s="16" t="s">
        <v>84</v>
      </c>
      <c r="AY103" s="16" t="s">
        <v>140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82</v>
      </c>
      <c r="BK103" s="184">
        <f>ROUND(I103*H103,2)</f>
        <v>0</v>
      </c>
      <c r="BL103" s="16" t="s">
        <v>1408</v>
      </c>
      <c r="BM103" s="16" t="s">
        <v>1427</v>
      </c>
    </row>
    <row r="104" spans="2:65" s="1" customFormat="1" ht="11.25">
      <c r="B104" s="33"/>
      <c r="C104" s="34"/>
      <c r="D104" s="185" t="s">
        <v>150</v>
      </c>
      <c r="E104" s="34"/>
      <c r="F104" s="186" t="s">
        <v>1426</v>
      </c>
      <c r="G104" s="34"/>
      <c r="H104" s="34"/>
      <c r="I104" s="102"/>
      <c r="J104" s="34"/>
      <c r="K104" s="34"/>
      <c r="L104" s="37"/>
      <c r="M104" s="187"/>
      <c r="N104" s="59"/>
      <c r="O104" s="59"/>
      <c r="P104" s="59"/>
      <c r="Q104" s="59"/>
      <c r="R104" s="59"/>
      <c r="S104" s="59"/>
      <c r="T104" s="60"/>
      <c r="AT104" s="16" t="s">
        <v>150</v>
      </c>
      <c r="AU104" s="16" t="s">
        <v>84</v>
      </c>
    </row>
    <row r="105" spans="2:65" s="11" customFormat="1" ht="11.25">
      <c r="B105" s="188"/>
      <c r="C105" s="189"/>
      <c r="D105" s="185" t="s">
        <v>152</v>
      </c>
      <c r="E105" s="190" t="s">
        <v>28</v>
      </c>
      <c r="F105" s="191" t="s">
        <v>1428</v>
      </c>
      <c r="G105" s="189"/>
      <c r="H105" s="190" t="s">
        <v>28</v>
      </c>
      <c r="I105" s="192"/>
      <c r="J105" s="189"/>
      <c r="K105" s="189"/>
      <c r="L105" s="193"/>
      <c r="M105" s="194"/>
      <c r="N105" s="195"/>
      <c r="O105" s="195"/>
      <c r="P105" s="195"/>
      <c r="Q105" s="195"/>
      <c r="R105" s="195"/>
      <c r="S105" s="195"/>
      <c r="T105" s="196"/>
      <c r="AT105" s="197" t="s">
        <v>152</v>
      </c>
      <c r="AU105" s="197" t="s">
        <v>84</v>
      </c>
      <c r="AV105" s="11" t="s">
        <v>82</v>
      </c>
      <c r="AW105" s="11" t="s">
        <v>35</v>
      </c>
      <c r="AX105" s="11" t="s">
        <v>74</v>
      </c>
      <c r="AY105" s="197" t="s">
        <v>140</v>
      </c>
    </row>
    <row r="106" spans="2:65" s="12" customFormat="1" ht="11.25">
      <c r="B106" s="198"/>
      <c r="C106" s="199"/>
      <c r="D106" s="185" t="s">
        <v>152</v>
      </c>
      <c r="E106" s="200" t="s">
        <v>28</v>
      </c>
      <c r="F106" s="201" t="s">
        <v>82</v>
      </c>
      <c r="G106" s="199"/>
      <c r="H106" s="202">
        <v>1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152</v>
      </c>
      <c r="AU106" s="208" t="s">
        <v>84</v>
      </c>
      <c r="AV106" s="12" t="s">
        <v>84</v>
      </c>
      <c r="AW106" s="12" t="s">
        <v>35</v>
      </c>
      <c r="AX106" s="12" t="s">
        <v>82</v>
      </c>
      <c r="AY106" s="208" t="s">
        <v>140</v>
      </c>
    </row>
    <row r="107" spans="2:65" s="10" customFormat="1" ht="22.9" customHeight="1">
      <c r="B107" s="157"/>
      <c r="C107" s="158"/>
      <c r="D107" s="159" t="s">
        <v>73</v>
      </c>
      <c r="E107" s="171" t="s">
        <v>1429</v>
      </c>
      <c r="F107" s="171" t="s">
        <v>1430</v>
      </c>
      <c r="G107" s="158"/>
      <c r="H107" s="158"/>
      <c r="I107" s="161"/>
      <c r="J107" s="172">
        <f>BK107</f>
        <v>0</v>
      </c>
      <c r="K107" s="158"/>
      <c r="L107" s="163"/>
      <c r="M107" s="164"/>
      <c r="N107" s="165"/>
      <c r="O107" s="165"/>
      <c r="P107" s="166">
        <f>SUM(P108:P121)</f>
        <v>0</v>
      </c>
      <c r="Q107" s="165"/>
      <c r="R107" s="166">
        <f>SUM(R108:R121)</f>
        <v>0</v>
      </c>
      <c r="S107" s="165"/>
      <c r="T107" s="167">
        <f>SUM(T108:T121)</f>
        <v>0</v>
      </c>
      <c r="AR107" s="168" t="s">
        <v>180</v>
      </c>
      <c r="AT107" s="169" t="s">
        <v>73</v>
      </c>
      <c r="AU107" s="169" t="s">
        <v>82</v>
      </c>
      <c r="AY107" s="168" t="s">
        <v>140</v>
      </c>
      <c r="BK107" s="170">
        <f>SUM(BK108:BK121)</f>
        <v>0</v>
      </c>
    </row>
    <row r="108" spans="2:65" s="1" customFormat="1" ht="16.5" customHeight="1">
      <c r="B108" s="33"/>
      <c r="C108" s="173" t="s">
        <v>187</v>
      </c>
      <c r="D108" s="173" t="s">
        <v>143</v>
      </c>
      <c r="E108" s="174" t="s">
        <v>1431</v>
      </c>
      <c r="F108" s="175" t="s">
        <v>1432</v>
      </c>
      <c r="G108" s="176" t="s">
        <v>585</v>
      </c>
      <c r="H108" s="177">
        <v>1</v>
      </c>
      <c r="I108" s="178"/>
      <c r="J108" s="179">
        <f>ROUND(I108*H108,2)</f>
        <v>0</v>
      </c>
      <c r="K108" s="175" t="s">
        <v>147</v>
      </c>
      <c r="L108" s="37"/>
      <c r="M108" s="180" t="s">
        <v>28</v>
      </c>
      <c r="N108" s="181" t="s">
        <v>45</v>
      </c>
      <c r="O108" s="59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6" t="s">
        <v>1408</v>
      </c>
      <c r="AT108" s="16" t="s">
        <v>143</v>
      </c>
      <c r="AU108" s="16" t="s">
        <v>84</v>
      </c>
      <c r="AY108" s="16" t="s">
        <v>140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82</v>
      </c>
      <c r="BK108" s="184">
        <f>ROUND(I108*H108,2)</f>
        <v>0</v>
      </c>
      <c r="BL108" s="16" t="s">
        <v>1408</v>
      </c>
      <c r="BM108" s="16" t="s">
        <v>1433</v>
      </c>
    </row>
    <row r="109" spans="2:65" s="1" customFormat="1" ht="11.25">
      <c r="B109" s="33"/>
      <c r="C109" s="34"/>
      <c r="D109" s="185" t="s">
        <v>150</v>
      </c>
      <c r="E109" s="34"/>
      <c r="F109" s="186" t="s">
        <v>1432</v>
      </c>
      <c r="G109" s="34"/>
      <c r="H109" s="34"/>
      <c r="I109" s="102"/>
      <c r="J109" s="34"/>
      <c r="K109" s="34"/>
      <c r="L109" s="37"/>
      <c r="M109" s="187"/>
      <c r="N109" s="59"/>
      <c r="O109" s="59"/>
      <c r="P109" s="59"/>
      <c r="Q109" s="59"/>
      <c r="R109" s="59"/>
      <c r="S109" s="59"/>
      <c r="T109" s="60"/>
      <c r="AT109" s="16" t="s">
        <v>150</v>
      </c>
      <c r="AU109" s="16" t="s">
        <v>84</v>
      </c>
    </row>
    <row r="110" spans="2:65" s="11" customFormat="1" ht="11.25">
      <c r="B110" s="188"/>
      <c r="C110" s="189"/>
      <c r="D110" s="185" t="s">
        <v>152</v>
      </c>
      <c r="E110" s="190" t="s">
        <v>28</v>
      </c>
      <c r="F110" s="191" t="s">
        <v>1434</v>
      </c>
      <c r="G110" s="189"/>
      <c r="H110" s="190" t="s">
        <v>28</v>
      </c>
      <c r="I110" s="192"/>
      <c r="J110" s="189"/>
      <c r="K110" s="189"/>
      <c r="L110" s="193"/>
      <c r="M110" s="194"/>
      <c r="N110" s="195"/>
      <c r="O110" s="195"/>
      <c r="P110" s="195"/>
      <c r="Q110" s="195"/>
      <c r="R110" s="195"/>
      <c r="S110" s="195"/>
      <c r="T110" s="196"/>
      <c r="AT110" s="197" t="s">
        <v>152</v>
      </c>
      <c r="AU110" s="197" t="s">
        <v>84</v>
      </c>
      <c r="AV110" s="11" t="s">
        <v>82</v>
      </c>
      <c r="AW110" s="11" t="s">
        <v>35</v>
      </c>
      <c r="AX110" s="11" t="s">
        <v>74</v>
      </c>
      <c r="AY110" s="197" t="s">
        <v>140</v>
      </c>
    </row>
    <row r="111" spans="2:65" s="11" customFormat="1" ht="11.25">
      <c r="B111" s="188"/>
      <c r="C111" s="189"/>
      <c r="D111" s="185" t="s">
        <v>152</v>
      </c>
      <c r="E111" s="190" t="s">
        <v>28</v>
      </c>
      <c r="F111" s="191" t="s">
        <v>1435</v>
      </c>
      <c r="G111" s="189"/>
      <c r="H111" s="190" t="s">
        <v>28</v>
      </c>
      <c r="I111" s="192"/>
      <c r="J111" s="189"/>
      <c r="K111" s="189"/>
      <c r="L111" s="193"/>
      <c r="M111" s="194"/>
      <c r="N111" s="195"/>
      <c r="O111" s="195"/>
      <c r="P111" s="195"/>
      <c r="Q111" s="195"/>
      <c r="R111" s="195"/>
      <c r="S111" s="195"/>
      <c r="T111" s="196"/>
      <c r="AT111" s="197" t="s">
        <v>152</v>
      </c>
      <c r="AU111" s="197" t="s">
        <v>84</v>
      </c>
      <c r="AV111" s="11" t="s">
        <v>82</v>
      </c>
      <c r="AW111" s="11" t="s">
        <v>35</v>
      </c>
      <c r="AX111" s="11" t="s">
        <v>74</v>
      </c>
      <c r="AY111" s="197" t="s">
        <v>140</v>
      </c>
    </row>
    <row r="112" spans="2:65" s="11" customFormat="1" ht="11.25">
      <c r="B112" s="188"/>
      <c r="C112" s="189"/>
      <c r="D112" s="185" t="s">
        <v>152</v>
      </c>
      <c r="E112" s="190" t="s">
        <v>28</v>
      </c>
      <c r="F112" s="191" t="s">
        <v>1436</v>
      </c>
      <c r="G112" s="189"/>
      <c r="H112" s="190" t="s">
        <v>28</v>
      </c>
      <c r="I112" s="192"/>
      <c r="J112" s="189"/>
      <c r="K112" s="189"/>
      <c r="L112" s="193"/>
      <c r="M112" s="194"/>
      <c r="N112" s="195"/>
      <c r="O112" s="195"/>
      <c r="P112" s="195"/>
      <c r="Q112" s="195"/>
      <c r="R112" s="195"/>
      <c r="S112" s="195"/>
      <c r="T112" s="196"/>
      <c r="AT112" s="197" t="s">
        <v>152</v>
      </c>
      <c r="AU112" s="197" t="s">
        <v>84</v>
      </c>
      <c r="AV112" s="11" t="s">
        <v>82</v>
      </c>
      <c r="AW112" s="11" t="s">
        <v>35</v>
      </c>
      <c r="AX112" s="11" t="s">
        <v>74</v>
      </c>
      <c r="AY112" s="197" t="s">
        <v>140</v>
      </c>
    </row>
    <row r="113" spans="2:65" s="11" customFormat="1" ht="11.25">
      <c r="B113" s="188"/>
      <c r="C113" s="189"/>
      <c r="D113" s="185" t="s">
        <v>152</v>
      </c>
      <c r="E113" s="190" t="s">
        <v>28</v>
      </c>
      <c r="F113" s="191" t="s">
        <v>1437</v>
      </c>
      <c r="G113" s="189"/>
      <c r="H113" s="190" t="s">
        <v>28</v>
      </c>
      <c r="I113" s="192"/>
      <c r="J113" s="189"/>
      <c r="K113" s="189"/>
      <c r="L113" s="193"/>
      <c r="M113" s="194"/>
      <c r="N113" s="195"/>
      <c r="O113" s="195"/>
      <c r="P113" s="195"/>
      <c r="Q113" s="195"/>
      <c r="R113" s="195"/>
      <c r="S113" s="195"/>
      <c r="T113" s="196"/>
      <c r="AT113" s="197" t="s">
        <v>152</v>
      </c>
      <c r="AU113" s="197" t="s">
        <v>84</v>
      </c>
      <c r="AV113" s="11" t="s">
        <v>82</v>
      </c>
      <c r="AW113" s="11" t="s">
        <v>35</v>
      </c>
      <c r="AX113" s="11" t="s">
        <v>74</v>
      </c>
      <c r="AY113" s="197" t="s">
        <v>140</v>
      </c>
    </row>
    <row r="114" spans="2:65" s="12" customFormat="1" ht="11.25">
      <c r="B114" s="198"/>
      <c r="C114" s="199"/>
      <c r="D114" s="185" t="s">
        <v>152</v>
      </c>
      <c r="E114" s="200" t="s">
        <v>28</v>
      </c>
      <c r="F114" s="201" t="s">
        <v>82</v>
      </c>
      <c r="G114" s="199"/>
      <c r="H114" s="202">
        <v>1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152</v>
      </c>
      <c r="AU114" s="208" t="s">
        <v>84</v>
      </c>
      <c r="AV114" s="12" t="s">
        <v>84</v>
      </c>
      <c r="AW114" s="12" t="s">
        <v>35</v>
      </c>
      <c r="AX114" s="12" t="s">
        <v>82</v>
      </c>
      <c r="AY114" s="208" t="s">
        <v>140</v>
      </c>
    </row>
    <row r="115" spans="2:65" s="1" customFormat="1" ht="16.5" customHeight="1">
      <c r="B115" s="33"/>
      <c r="C115" s="173" t="s">
        <v>198</v>
      </c>
      <c r="D115" s="173" t="s">
        <v>143</v>
      </c>
      <c r="E115" s="174" t="s">
        <v>1438</v>
      </c>
      <c r="F115" s="175" t="s">
        <v>1439</v>
      </c>
      <c r="G115" s="176" t="s">
        <v>585</v>
      </c>
      <c r="H115" s="177">
        <v>1</v>
      </c>
      <c r="I115" s="178"/>
      <c r="J115" s="179">
        <f>ROUND(I115*H115,2)</f>
        <v>0</v>
      </c>
      <c r="K115" s="175" t="s">
        <v>147</v>
      </c>
      <c r="L115" s="37"/>
      <c r="M115" s="180" t="s">
        <v>28</v>
      </c>
      <c r="N115" s="181" t="s">
        <v>45</v>
      </c>
      <c r="O115" s="59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6" t="s">
        <v>1408</v>
      </c>
      <c r="AT115" s="16" t="s">
        <v>143</v>
      </c>
      <c r="AU115" s="16" t="s">
        <v>84</v>
      </c>
      <c r="AY115" s="16" t="s">
        <v>140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82</v>
      </c>
      <c r="BK115" s="184">
        <f>ROUND(I115*H115,2)</f>
        <v>0</v>
      </c>
      <c r="BL115" s="16" t="s">
        <v>1408</v>
      </c>
      <c r="BM115" s="16" t="s">
        <v>1440</v>
      </c>
    </row>
    <row r="116" spans="2:65" s="1" customFormat="1" ht="11.25">
      <c r="B116" s="33"/>
      <c r="C116" s="34"/>
      <c r="D116" s="185" t="s">
        <v>150</v>
      </c>
      <c r="E116" s="34"/>
      <c r="F116" s="186" t="s">
        <v>1439</v>
      </c>
      <c r="G116" s="34"/>
      <c r="H116" s="34"/>
      <c r="I116" s="102"/>
      <c r="J116" s="34"/>
      <c r="K116" s="34"/>
      <c r="L116" s="37"/>
      <c r="M116" s="187"/>
      <c r="N116" s="59"/>
      <c r="O116" s="59"/>
      <c r="P116" s="59"/>
      <c r="Q116" s="59"/>
      <c r="R116" s="59"/>
      <c r="S116" s="59"/>
      <c r="T116" s="60"/>
      <c r="AT116" s="16" t="s">
        <v>150</v>
      </c>
      <c r="AU116" s="16" t="s">
        <v>84</v>
      </c>
    </row>
    <row r="117" spans="2:65" s="11" customFormat="1" ht="11.25">
      <c r="B117" s="188"/>
      <c r="C117" s="189"/>
      <c r="D117" s="185" t="s">
        <v>152</v>
      </c>
      <c r="E117" s="190" t="s">
        <v>28</v>
      </c>
      <c r="F117" s="191" t="s">
        <v>1441</v>
      </c>
      <c r="G117" s="189"/>
      <c r="H117" s="190" t="s">
        <v>28</v>
      </c>
      <c r="I117" s="192"/>
      <c r="J117" s="189"/>
      <c r="K117" s="189"/>
      <c r="L117" s="193"/>
      <c r="M117" s="194"/>
      <c r="N117" s="195"/>
      <c r="O117" s="195"/>
      <c r="P117" s="195"/>
      <c r="Q117" s="195"/>
      <c r="R117" s="195"/>
      <c r="S117" s="195"/>
      <c r="T117" s="196"/>
      <c r="AT117" s="197" t="s">
        <v>152</v>
      </c>
      <c r="AU117" s="197" t="s">
        <v>84</v>
      </c>
      <c r="AV117" s="11" t="s">
        <v>82</v>
      </c>
      <c r="AW117" s="11" t="s">
        <v>35</v>
      </c>
      <c r="AX117" s="11" t="s">
        <v>74</v>
      </c>
      <c r="AY117" s="197" t="s">
        <v>140</v>
      </c>
    </row>
    <row r="118" spans="2:65" s="11" customFormat="1" ht="11.25">
      <c r="B118" s="188"/>
      <c r="C118" s="189"/>
      <c r="D118" s="185" t="s">
        <v>152</v>
      </c>
      <c r="E118" s="190" t="s">
        <v>28</v>
      </c>
      <c r="F118" s="191" t="s">
        <v>1442</v>
      </c>
      <c r="G118" s="189"/>
      <c r="H118" s="190" t="s">
        <v>28</v>
      </c>
      <c r="I118" s="192"/>
      <c r="J118" s="189"/>
      <c r="K118" s="189"/>
      <c r="L118" s="193"/>
      <c r="M118" s="194"/>
      <c r="N118" s="195"/>
      <c r="O118" s="195"/>
      <c r="P118" s="195"/>
      <c r="Q118" s="195"/>
      <c r="R118" s="195"/>
      <c r="S118" s="195"/>
      <c r="T118" s="196"/>
      <c r="AT118" s="197" t="s">
        <v>152</v>
      </c>
      <c r="AU118" s="197" t="s">
        <v>84</v>
      </c>
      <c r="AV118" s="11" t="s">
        <v>82</v>
      </c>
      <c r="AW118" s="11" t="s">
        <v>35</v>
      </c>
      <c r="AX118" s="11" t="s">
        <v>74</v>
      </c>
      <c r="AY118" s="197" t="s">
        <v>140</v>
      </c>
    </row>
    <row r="119" spans="2:65" s="12" customFormat="1" ht="11.25">
      <c r="B119" s="198"/>
      <c r="C119" s="199"/>
      <c r="D119" s="185" t="s">
        <v>152</v>
      </c>
      <c r="E119" s="200" t="s">
        <v>28</v>
      </c>
      <c r="F119" s="201" t="s">
        <v>82</v>
      </c>
      <c r="G119" s="199"/>
      <c r="H119" s="202">
        <v>1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152</v>
      </c>
      <c r="AU119" s="208" t="s">
        <v>84</v>
      </c>
      <c r="AV119" s="12" t="s">
        <v>84</v>
      </c>
      <c r="AW119" s="12" t="s">
        <v>35</v>
      </c>
      <c r="AX119" s="12" t="s">
        <v>82</v>
      </c>
      <c r="AY119" s="208" t="s">
        <v>140</v>
      </c>
    </row>
    <row r="120" spans="2:65" s="1" customFormat="1" ht="16.5" customHeight="1">
      <c r="B120" s="33"/>
      <c r="C120" s="173" t="s">
        <v>206</v>
      </c>
      <c r="D120" s="173" t="s">
        <v>143</v>
      </c>
      <c r="E120" s="174" t="s">
        <v>1443</v>
      </c>
      <c r="F120" s="175" t="s">
        <v>1444</v>
      </c>
      <c r="G120" s="176" t="s">
        <v>585</v>
      </c>
      <c r="H120" s="177">
        <v>1</v>
      </c>
      <c r="I120" s="178"/>
      <c r="J120" s="179">
        <f>ROUND(I120*H120,2)</f>
        <v>0</v>
      </c>
      <c r="K120" s="175" t="s">
        <v>147</v>
      </c>
      <c r="L120" s="37"/>
      <c r="M120" s="180" t="s">
        <v>28</v>
      </c>
      <c r="N120" s="181" t="s">
        <v>45</v>
      </c>
      <c r="O120" s="59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16" t="s">
        <v>1408</v>
      </c>
      <c r="AT120" s="16" t="s">
        <v>143</v>
      </c>
      <c r="AU120" s="16" t="s">
        <v>84</v>
      </c>
      <c r="AY120" s="16" t="s">
        <v>140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82</v>
      </c>
      <c r="BK120" s="184">
        <f>ROUND(I120*H120,2)</f>
        <v>0</v>
      </c>
      <c r="BL120" s="16" t="s">
        <v>1408</v>
      </c>
      <c r="BM120" s="16" t="s">
        <v>1445</v>
      </c>
    </row>
    <row r="121" spans="2:65" s="1" customFormat="1" ht="11.25">
      <c r="B121" s="33"/>
      <c r="C121" s="34"/>
      <c r="D121" s="185" t="s">
        <v>150</v>
      </c>
      <c r="E121" s="34"/>
      <c r="F121" s="186" t="s">
        <v>1444</v>
      </c>
      <c r="G121" s="34"/>
      <c r="H121" s="34"/>
      <c r="I121" s="102"/>
      <c r="J121" s="34"/>
      <c r="K121" s="34"/>
      <c r="L121" s="37"/>
      <c r="M121" s="187"/>
      <c r="N121" s="59"/>
      <c r="O121" s="59"/>
      <c r="P121" s="59"/>
      <c r="Q121" s="59"/>
      <c r="R121" s="59"/>
      <c r="S121" s="59"/>
      <c r="T121" s="60"/>
      <c r="AT121" s="16" t="s">
        <v>150</v>
      </c>
      <c r="AU121" s="16" t="s">
        <v>84</v>
      </c>
    </row>
    <row r="122" spans="2:65" s="10" customFormat="1" ht="22.9" customHeight="1">
      <c r="B122" s="157"/>
      <c r="C122" s="158"/>
      <c r="D122" s="159" t="s">
        <v>73</v>
      </c>
      <c r="E122" s="171" t="s">
        <v>1446</v>
      </c>
      <c r="F122" s="171" t="s">
        <v>1447</v>
      </c>
      <c r="G122" s="158"/>
      <c r="H122" s="158"/>
      <c r="I122" s="161"/>
      <c r="J122" s="172">
        <f>BK122</f>
        <v>0</v>
      </c>
      <c r="K122" s="158"/>
      <c r="L122" s="163"/>
      <c r="M122" s="164"/>
      <c r="N122" s="165"/>
      <c r="O122" s="165"/>
      <c r="P122" s="166">
        <f>SUM(P123:P127)</f>
        <v>0</v>
      </c>
      <c r="Q122" s="165"/>
      <c r="R122" s="166">
        <f>SUM(R123:R127)</f>
        <v>0</v>
      </c>
      <c r="S122" s="165"/>
      <c r="T122" s="167">
        <f>SUM(T123:T127)</f>
        <v>0</v>
      </c>
      <c r="AR122" s="168" t="s">
        <v>180</v>
      </c>
      <c r="AT122" s="169" t="s">
        <v>73</v>
      </c>
      <c r="AU122" s="169" t="s">
        <v>82</v>
      </c>
      <c r="AY122" s="168" t="s">
        <v>140</v>
      </c>
      <c r="BK122" s="170">
        <f>SUM(BK123:BK127)</f>
        <v>0</v>
      </c>
    </row>
    <row r="123" spans="2:65" s="1" customFormat="1" ht="16.5" customHeight="1">
      <c r="B123" s="33"/>
      <c r="C123" s="173" t="s">
        <v>213</v>
      </c>
      <c r="D123" s="173" t="s">
        <v>143</v>
      </c>
      <c r="E123" s="174" t="s">
        <v>1448</v>
      </c>
      <c r="F123" s="175" t="s">
        <v>1449</v>
      </c>
      <c r="G123" s="176" t="s">
        <v>585</v>
      </c>
      <c r="H123" s="177">
        <v>1</v>
      </c>
      <c r="I123" s="178"/>
      <c r="J123" s="179">
        <f>ROUND(I123*H123,2)</f>
        <v>0</v>
      </c>
      <c r="K123" s="175" t="s">
        <v>147</v>
      </c>
      <c r="L123" s="37"/>
      <c r="M123" s="180" t="s">
        <v>28</v>
      </c>
      <c r="N123" s="181" t="s">
        <v>45</v>
      </c>
      <c r="O123" s="59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16" t="s">
        <v>1408</v>
      </c>
      <c r="AT123" s="16" t="s">
        <v>143</v>
      </c>
      <c r="AU123" s="16" t="s">
        <v>84</v>
      </c>
      <c r="AY123" s="16" t="s">
        <v>140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82</v>
      </c>
      <c r="BK123" s="184">
        <f>ROUND(I123*H123,2)</f>
        <v>0</v>
      </c>
      <c r="BL123" s="16" t="s">
        <v>1408</v>
      </c>
      <c r="BM123" s="16" t="s">
        <v>1450</v>
      </c>
    </row>
    <row r="124" spans="2:65" s="1" customFormat="1" ht="11.25">
      <c r="B124" s="33"/>
      <c r="C124" s="34"/>
      <c r="D124" s="185" t="s">
        <v>150</v>
      </c>
      <c r="E124" s="34"/>
      <c r="F124" s="186" t="s">
        <v>1449</v>
      </c>
      <c r="G124" s="34"/>
      <c r="H124" s="34"/>
      <c r="I124" s="102"/>
      <c r="J124" s="34"/>
      <c r="K124" s="34"/>
      <c r="L124" s="37"/>
      <c r="M124" s="187"/>
      <c r="N124" s="59"/>
      <c r="O124" s="59"/>
      <c r="P124" s="59"/>
      <c r="Q124" s="59"/>
      <c r="R124" s="59"/>
      <c r="S124" s="59"/>
      <c r="T124" s="60"/>
      <c r="AT124" s="16" t="s">
        <v>150</v>
      </c>
      <c r="AU124" s="16" t="s">
        <v>84</v>
      </c>
    </row>
    <row r="125" spans="2:65" s="11" customFormat="1" ht="11.25">
      <c r="B125" s="188"/>
      <c r="C125" s="189"/>
      <c r="D125" s="185" t="s">
        <v>152</v>
      </c>
      <c r="E125" s="190" t="s">
        <v>28</v>
      </c>
      <c r="F125" s="191" t="s">
        <v>1451</v>
      </c>
      <c r="G125" s="189"/>
      <c r="H125" s="190" t="s">
        <v>28</v>
      </c>
      <c r="I125" s="192"/>
      <c r="J125" s="189"/>
      <c r="K125" s="189"/>
      <c r="L125" s="193"/>
      <c r="M125" s="194"/>
      <c r="N125" s="195"/>
      <c r="O125" s="195"/>
      <c r="P125" s="195"/>
      <c r="Q125" s="195"/>
      <c r="R125" s="195"/>
      <c r="S125" s="195"/>
      <c r="T125" s="196"/>
      <c r="AT125" s="197" t="s">
        <v>152</v>
      </c>
      <c r="AU125" s="197" t="s">
        <v>84</v>
      </c>
      <c r="AV125" s="11" t="s">
        <v>82</v>
      </c>
      <c r="AW125" s="11" t="s">
        <v>35</v>
      </c>
      <c r="AX125" s="11" t="s">
        <v>74</v>
      </c>
      <c r="AY125" s="197" t="s">
        <v>140</v>
      </c>
    </row>
    <row r="126" spans="2:65" s="11" customFormat="1" ht="11.25">
      <c r="B126" s="188"/>
      <c r="C126" s="189"/>
      <c r="D126" s="185" t="s">
        <v>152</v>
      </c>
      <c r="E126" s="190" t="s">
        <v>28</v>
      </c>
      <c r="F126" s="191" t="s">
        <v>1452</v>
      </c>
      <c r="G126" s="189"/>
      <c r="H126" s="190" t="s">
        <v>28</v>
      </c>
      <c r="I126" s="192"/>
      <c r="J126" s="189"/>
      <c r="K126" s="189"/>
      <c r="L126" s="193"/>
      <c r="M126" s="194"/>
      <c r="N126" s="195"/>
      <c r="O126" s="195"/>
      <c r="P126" s="195"/>
      <c r="Q126" s="195"/>
      <c r="R126" s="195"/>
      <c r="S126" s="195"/>
      <c r="T126" s="196"/>
      <c r="AT126" s="197" t="s">
        <v>152</v>
      </c>
      <c r="AU126" s="197" t="s">
        <v>84</v>
      </c>
      <c r="AV126" s="11" t="s">
        <v>82</v>
      </c>
      <c r="AW126" s="11" t="s">
        <v>35</v>
      </c>
      <c r="AX126" s="11" t="s">
        <v>74</v>
      </c>
      <c r="AY126" s="197" t="s">
        <v>140</v>
      </c>
    </row>
    <row r="127" spans="2:65" s="12" customFormat="1" ht="11.25">
      <c r="B127" s="198"/>
      <c r="C127" s="199"/>
      <c r="D127" s="185" t="s">
        <v>152</v>
      </c>
      <c r="E127" s="200" t="s">
        <v>28</v>
      </c>
      <c r="F127" s="201" t="s">
        <v>82</v>
      </c>
      <c r="G127" s="199"/>
      <c r="H127" s="202">
        <v>1</v>
      </c>
      <c r="I127" s="203"/>
      <c r="J127" s="199"/>
      <c r="K127" s="199"/>
      <c r="L127" s="204"/>
      <c r="M127" s="244"/>
      <c r="N127" s="245"/>
      <c r="O127" s="245"/>
      <c r="P127" s="245"/>
      <c r="Q127" s="245"/>
      <c r="R127" s="245"/>
      <c r="S127" s="245"/>
      <c r="T127" s="246"/>
      <c r="AT127" s="208" t="s">
        <v>152</v>
      </c>
      <c r="AU127" s="208" t="s">
        <v>84</v>
      </c>
      <c r="AV127" s="12" t="s">
        <v>84</v>
      </c>
      <c r="AW127" s="12" t="s">
        <v>35</v>
      </c>
      <c r="AX127" s="12" t="s">
        <v>82</v>
      </c>
      <c r="AY127" s="208" t="s">
        <v>140</v>
      </c>
    </row>
    <row r="128" spans="2:65" s="1" customFormat="1" ht="6.95" customHeight="1">
      <c r="B128" s="45"/>
      <c r="C128" s="46"/>
      <c r="D128" s="46"/>
      <c r="E128" s="46"/>
      <c r="F128" s="46"/>
      <c r="G128" s="46"/>
      <c r="H128" s="46"/>
      <c r="I128" s="124"/>
      <c r="J128" s="46"/>
      <c r="K128" s="46"/>
      <c r="L128" s="37"/>
    </row>
  </sheetData>
  <sheetProtection algorithmName="SHA-512" hashValue="mMGcZxSOLjdza8Mdfm4uJArZ6SjrVUlsp1oB+TTSy2nI6pJSd8h2Eyj4rMAJrkqtOh1QnKEvw+WKz9GICzQMBg==" saltValue="bTXQ8XfvLukGL/UN12OP+WQS8C+30b9kyvC9xDe4NdcSNc+fqX9UmwTO4jVfMeZvmgO2LfWJLOXKkrygBnFd9w==" spinCount="100000" sheet="1" objects="1" scenarios="1" formatColumns="0" formatRows="0" autoFilter="0"/>
  <autoFilter ref="C83:K127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A - Stavební část</vt:lpstr>
      <vt:lpstr>B - ZTI</vt:lpstr>
      <vt:lpstr>C - Silnoproud</vt:lpstr>
      <vt:lpstr>D - Slaboproud</vt:lpstr>
      <vt:lpstr>E - VRN</vt:lpstr>
      <vt:lpstr>'A - Stavební část'!Názvy_tisku</vt:lpstr>
      <vt:lpstr>'B - ZTI'!Názvy_tisku</vt:lpstr>
      <vt:lpstr>'C - Silnoproud'!Názvy_tisku</vt:lpstr>
      <vt:lpstr>'D - Slaboproud'!Názvy_tisku</vt:lpstr>
      <vt:lpstr>'E - VRN'!Názvy_tisku</vt:lpstr>
      <vt:lpstr>'Rekapitulace stavby'!Názvy_tisku</vt:lpstr>
      <vt:lpstr>'A - Stavební část'!Oblast_tisku</vt:lpstr>
      <vt:lpstr>'B - ZTI'!Oblast_tisku</vt:lpstr>
      <vt:lpstr>'C - Silnoproud'!Oblast_tisku</vt:lpstr>
      <vt:lpstr>'D - Slaboproud'!Oblast_tisku</vt:lpstr>
      <vt:lpstr>'E - VRN'!Oblast_tisku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Daniel Riedl</cp:lastModifiedBy>
  <dcterms:created xsi:type="dcterms:W3CDTF">2019-06-05T08:24:29Z</dcterms:created>
  <dcterms:modified xsi:type="dcterms:W3CDTF">2019-06-06T07:49:37Z</dcterms:modified>
</cp:coreProperties>
</file>